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gomez\Documents\a EVENTOS ELECTORALES\Elección General 2024\Informe 2024\"/>
    </mc:Choice>
  </mc:AlternateContent>
  <bookViews>
    <workbookView xWindow="0" yWindow="0" windowWidth="28800" windowHeight="12210"/>
  </bookViews>
  <sheets>
    <sheet name="PRESID1 (2)" sheetId="1" r:id="rId1"/>
  </sheets>
  <externalReferences>
    <externalReference r:id="rId2"/>
  </externalReferences>
  <definedNames>
    <definedName name="A_impresión_IM" localSheetId="0">'PRESID1 (2)'!$A$3:$P$78</definedName>
    <definedName name="Print_Area" localSheetId="0">'PRESID1 (2)'!$A$3:$P$78</definedName>
    <definedName name="_xlnm.Print_Titles" localSheetId="0">'PRESID1 (2)'!$1:$10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E13" i="1" s="1"/>
  <c r="D13" i="1"/>
  <c r="F13" i="1"/>
  <c r="L13" i="1"/>
  <c r="N13" i="1"/>
  <c r="P13" i="1"/>
  <c r="E14" i="1"/>
  <c r="K14" i="1"/>
  <c r="K13" i="1" s="1"/>
  <c r="M14" i="1"/>
  <c r="O14" i="1"/>
  <c r="Q14" i="1"/>
  <c r="B16" i="1"/>
  <c r="C16" i="1"/>
  <c r="D16" i="1"/>
  <c r="E16" i="1"/>
  <c r="F16" i="1"/>
  <c r="L16" i="1"/>
  <c r="N16" i="1"/>
  <c r="P16" i="1"/>
  <c r="E17" i="1"/>
  <c r="K17" i="1"/>
  <c r="M17" i="1"/>
  <c r="O17" i="1"/>
  <c r="Q17" i="1"/>
  <c r="E18" i="1"/>
  <c r="K18" i="1"/>
  <c r="H18" i="1" s="1"/>
  <c r="J18" i="1" s="1"/>
  <c r="E19" i="1"/>
  <c r="G19" i="1"/>
  <c r="H19" i="1"/>
  <c r="I19" i="1"/>
  <c r="J19" i="1"/>
  <c r="K19" i="1"/>
  <c r="M19" i="1"/>
  <c r="O19" i="1"/>
  <c r="Q19" i="1"/>
  <c r="E20" i="1"/>
  <c r="I20" i="1"/>
  <c r="K20" i="1"/>
  <c r="G20" i="1" s="1"/>
  <c r="M20" i="1"/>
  <c r="O20" i="1"/>
  <c r="Q20" i="1"/>
  <c r="B22" i="1"/>
  <c r="C22" i="1"/>
  <c r="D22" i="1"/>
  <c r="E22" i="1" s="1"/>
  <c r="F22" i="1"/>
  <c r="L22" i="1"/>
  <c r="N22" i="1"/>
  <c r="P22" i="1"/>
  <c r="E23" i="1"/>
  <c r="K23" i="1"/>
  <c r="K22" i="1" s="1"/>
  <c r="M23" i="1"/>
  <c r="O23" i="1"/>
  <c r="Q23" i="1"/>
  <c r="E24" i="1"/>
  <c r="G24" i="1"/>
  <c r="I24" i="1"/>
  <c r="K24" i="1"/>
  <c r="H24" i="1" s="1"/>
  <c r="J24" i="1" s="1"/>
  <c r="M24" i="1"/>
  <c r="O24" i="1"/>
  <c r="Q24" i="1"/>
  <c r="B26" i="1"/>
  <c r="C26" i="1"/>
  <c r="D26" i="1"/>
  <c r="E26" i="1"/>
  <c r="F26" i="1"/>
  <c r="L26" i="1"/>
  <c r="N26" i="1"/>
  <c r="P26" i="1"/>
  <c r="P11" i="1" s="1"/>
  <c r="E27" i="1"/>
  <c r="I27" i="1"/>
  <c r="K27" i="1"/>
  <c r="G27" i="1" s="1"/>
  <c r="M27" i="1"/>
  <c r="O27" i="1"/>
  <c r="Q27" i="1"/>
  <c r="E28" i="1"/>
  <c r="K28" i="1"/>
  <c r="G28" i="1" s="1"/>
  <c r="M28" i="1"/>
  <c r="O28" i="1"/>
  <c r="Q28" i="1"/>
  <c r="E29" i="1"/>
  <c r="K29" i="1"/>
  <c r="G29" i="1" s="1"/>
  <c r="M29" i="1"/>
  <c r="E30" i="1"/>
  <c r="K30" i="1"/>
  <c r="G30" i="1" s="1"/>
  <c r="E31" i="1"/>
  <c r="K31" i="1"/>
  <c r="K26" i="1" s="1"/>
  <c r="M31" i="1"/>
  <c r="O31" i="1"/>
  <c r="Q31" i="1"/>
  <c r="E32" i="1"/>
  <c r="G32" i="1"/>
  <c r="H32" i="1"/>
  <c r="J32" i="1" s="1"/>
  <c r="I32" i="1"/>
  <c r="K32" i="1"/>
  <c r="O32" i="1" s="1"/>
  <c r="M32" i="1"/>
  <c r="Q32" i="1"/>
  <c r="B34" i="1"/>
  <c r="C34" i="1"/>
  <c r="D34" i="1"/>
  <c r="E34" i="1" s="1"/>
  <c r="F34" i="1"/>
  <c r="K34" i="1"/>
  <c r="H34" i="1" s="1"/>
  <c r="J34" i="1" s="1"/>
  <c r="L34" i="1"/>
  <c r="M34" i="1"/>
  <c r="N34" i="1"/>
  <c r="O34" i="1"/>
  <c r="P34" i="1"/>
  <c r="Q34" i="1"/>
  <c r="E35" i="1"/>
  <c r="G35" i="1"/>
  <c r="G34" i="1" s="1"/>
  <c r="H35" i="1"/>
  <c r="J35" i="1" s="1"/>
  <c r="K35" i="1"/>
  <c r="I35" i="1" s="1"/>
  <c r="E36" i="1"/>
  <c r="G36" i="1"/>
  <c r="K36" i="1"/>
  <c r="H36" i="1" s="1"/>
  <c r="J36" i="1" s="1"/>
  <c r="M36" i="1"/>
  <c r="O36" i="1"/>
  <c r="Q36" i="1"/>
  <c r="B38" i="1"/>
  <c r="C38" i="1"/>
  <c r="D38" i="1"/>
  <c r="E38" i="1"/>
  <c r="F38" i="1"/>
  <c r="L38" i="1"/>
  <c r="N38" i="1"/>
  <c r="P38" i="1"/>
  <c r="E39" i="1"/>
  <c r="K39" i="1"/>
  <c r="K38" i="1" s="1"/>
  <c r="M39" i="1"/>
  <c r="O39" i="1"/>
  <c r="Q39" i="1"/>
  <c r="E40" i="1"/>
  <c r="G40" i="1"/>
  <c r="H40" i="1"/>
  <c r="J40" i="1" s="1"/>
  <c r="I40" i="1"/>
  <c r="K40" i="1"/>
  <c r="Q40" i="1" s="1"/>
  <c r="M40" i="1"/>
  <c r="E41" i="1"/>
  <c r="K41" i="1"/>
  <c r="G41" i="1" s="1"/>
  <c r="M41" i="1"/>
  <c r="B43" i="1"/>
  <c r="C43" i="1"/>
  <c r="D43" i="1"/>
  <c r="E43" i="1"/>
  <c r="F43" i="1"/>
  <c r="K43" i="1"/>
  <c r="Q43" i="1" s="1"/>
  <c r="L43" i="1"/>
  <c r="M43" i="1"/>
  <c r="N43" i="1"/>
  <c r="O43" i="1"/>
  <c r="P43" i="1"/>
  <c r="E44" i="1"/>
  <c r="K44" i="1"/>
  <c r="G44" i="1" s="1"/>
  <c r="E45" i="1"/>
  <c r="I45" i="1"/>
  <c r="K45" i="1"/>
  <c r="M45" i="1"/>
  <c r="O45" i="1"/>
  <c r="Q45" i="1"/>
  <c r="B47" i="1"/>
  <c r="C47" i="1"/>
  <c r="D47" i="1"/>
  <c r="E47" i="1"/>
  <c r="F47" i="1"/>
  <c r="L47" i="1"/>
  <c r="N47" i="1"/>
  <c r="P47" i="1"/>
  <c r="E48" i="1"/>
  <c r="K48" i="1"/>
  <c r="M48" i="1"/>
  <c r="O48" i="1"/>
  <c r="Q48" i="1"/>
  <c r="E49" i="1"/>
  <c r="G49" i="1"/>
  <c r="H49" i="1"/>
  <c r="J49" i="1" s="1"/>
  <c r="K49" i="1"/>
  <c r="I49" i="1" s="1"/>
  <c r="E50" i="1"/>
  <c r="G50" i="1"/>
  <c r="K50" i="1"/>
  <c r="H50" i="1" s="1"/>
  <c r="J50" i="1" s="1"/>
  <c r="M50" i="1"/>
  <c r="O50" i="1"/>
  <c r="Q50" i="1"/>
  <c r="E51" i="1"/>
  <c r="K51" i="1"/>
  <c r="I51" i="1" s="1"/>
  <c r="M51" i="1"/>
  <c r="O51" i="1"/>
  <c r="Q51" i="1"/>
  <c r="E52" i="1"/>
  <c r="H52" i="1"/>
  <c r="J52" i="1" s="1"/>
  <c r="K52" i="1"/>
  <c r="G52" i="1" s="1"/>
  <c r="M52" i="1"/>
  <c r="O52" i="1"/>
  <c r="E53" i="1"/>
  <c r="K53" i="1"/>
  <c r="M53" i="1"/>
  <c r="O53" i="1"/>
  <c r="Q53" i="1"/>
  <c r="B55" i="1"/>
  <c r="C55" i="1"/>
  <c r="D55" i="1"/>
  <c r="E55" i="1"/>
  <c r="F55" i="1"/>
  <c r="L55" i="1"/>
  <c r="N55" i="1"/>
  <c r="P55" i="1"/>
  <c r="E56" i="1"/>
  <c r="K56" i="1"/>
  <c r="M56" i="1"/>
  <c r="O56" i="1"/>
  <c r="Q56" i="1"/>
  <c r="E57" i="1"/>
  <c r="G57" i="1"/>
  <c r="H57" i="1"/>
  <c r="I57" i="1"/>
  <c r="J57" i="1"/>
  <c r="K57" i="1"/>
  <c r="M57" i="1"/>
  <c r="O57" i="1"/>
  <c r="Q57" i="1"/>
  <c r="E58" i="1"/>
  <c r="G58" i="1"/>
  <c r="H58" i="1"/>
  <c r="J58" i="1" s="1"/>
  <c r="I58" i="1"/>
  <c r="K58" i="1"/>
  <c r="M58" i="1"/>
  <c r="O58" i="1"/>
  <c r="Q58" i="1"/>
  <c r="E59" i="1"/>
  <c r="K59" i="1"/>
  <c r="H59" i="1" s="1"/>
  <c r="J59" i="1" s="1"/>
  <c r="M59" i="1"/>
  <c r="O59" i="1"/>
  <c r="Q59" i="1"/>
  <c r="B61" i="1"/>
  <c r="C61" i="1"/>
  <c r="E61" i="1" s="1"/>
  <c r="D61" i="1"/>
  <c r="F61" i="1"/>
  <c r="L61" i="1"/>
  <c r="N61" i="1"/>
  <c r="P61" i="1"/>
  <c r="E62" i="1"/>
  <c r="K62" i="1"/>
  <c r="K61" i="1" s="1"/>
  <c r="M62" i="1"/>
  <c r="O62" i="1"/>
  <c r="Q62" i="1"/>
  <c r="E63" i="1"/>
  <c r="I63" i="1"/>
  <c r="K63" i="1"/>
  <c r="G63" i="1" s="1"/>
  <c r="M63" i="1"/>
  <c r="O63" i="1"/>
  <c r="Q63" i="1"/>
  <c r="B65" i="1"/>
  <c r="C65" i="1"/>
  <c r="D65" i="1"/>
  <c r="E65" i="1"/>
  <c r="F65" i="1"/>
  <c r="L65" i="1"/>
  <c r="N65" i="1"/>
  <c r="P65" i="1"/>
  <c r="E66" i="1"/>
  <c r="H66" i="1"/>
  <c r="J66" i="1" s="1"/>
  <c r="K66" i="1"/>
  <c r="G66" i="1" s="1"/>
  <c r="M66" i="1"/>
  <c r="O66" i="1"/>
  <c r="E67" i="1"/>
  <c r="K67" i="1"/>
  <c r="M67" i="1"/>
  <c r="O67" i="1"/>
  <c r="Q67" i="1"/>
  <c r="E68" i="1"/>
  <c r="G68" i="1"/>
  <c r="H68" i="1"/>
  <c r="J68" i="1" s="1"/>
  <c r="I68" i="1"/>
  <c r="K68" i="1"/>
  <c r="B70" i="1"/>
  <c r="C70" i="1"/>
  <c r="D70" i="1"/>
  <c r="E70" i="1"/>
  <c r="F70" i="1"/>
  <c r="L70" i="1"/>
  <c r="N70" i="1"/>
  <c r="P70" i="1"/>
  <c r="Q70" i="1"/>
  <c r="E71" i="1"/>
  <c r="G71" i="1"/>
  <c r="H71" i="1"/>
  <c r="I71" i="1"/>
  <c r="J71" i="1"/>
  <c r="K71" i="1"/>
  <c r="M71" i="1"/>
  <c r="O71" i="1"/>
  <c r="Q71" i="1"/>
  <c r="E72" i="1"/>
  <c r="G72" i="1"/>
  <c r="H72" i="1"/>
  <c r="J72" i="1" s="1"/>
  <c r="I72" i="1"/>
  <c r="K72" i="1"/>
  <c r="M72" i="1"/>
  <c r="O72" i="1"/>
  <c r="Q72" i="1"/>
  <c r="E73" i="1"/>
  <c r="K73" i="1"/>
  <c r="K70" i="1" s="1"/>
  <c r="H70" i="1" s="1"/>
  <c r="J70" i="1" s="1"/>
  <c r="M73" i="1"/>
  <c r="O73" i="1"/>
  <c r="Q73" i="1"/>
  <c r="E74" i="1"/>
  <c r="G74" i="1"/>
  <c r="I74" i="1"/>
  <c r="K74" i="1"/>
  <c r="H74" i="1" s="1"/>
  <c r="J74" i="1" s="1"/>
  <c r="M74" i="1"/>
  <c r="O74" i="1"/>
  <c r="Q74" i="1"/>
  <c r="E76" i="1"/>
  <c r="K76" i="1"/>
  <c r="G76" i="1" s="1"/>
  <c r="M76" i="1"/>
  <c r="O76" i="1"/>
  <c r="Q76" i="1"/>
  <c r="H26" i="1" l="1"/>
  <c r="J26" i="1" s="1"/>
  <c r="M26" i="1"/>
  <c r="O26" i="1"/>
  <c r="Q26" i="1"/>
  <c r="G43" i="1"/>
  <c r="I34" i="1"/>
  <c r="K47" i="1"/>
  <c r="G48" i="1"/>
  <c r="H22" i="1"/>
  <c r="J22" i="1" s="1"/>
  <c r="O22" i="1"/>
  <c r="Q22" i="1"/>
  <c r="I48" i="1"/>
  <c r="G67" i="1"/>
  <c r="H67" i="1"/>
  <c r="J67" i="1" s="1"/>
  <c r="I67" i="1"/>
  <c r="N11" i="1"/>
  <c r="I59" i="1"/>
  <c r="G23" i="1"/>
  <c r="G22" i="1" s="1"/>
  <c r="Q13" i="1"/>
  <c r="O13" i="1"/>
  <c r="K11" i="1"/>
  <c r="H11" i="1" s="1"/>
  <c r="J11" i="1" s="1"/>
  <c r="H51" i="1"/>
  <c r="J51" i="1" s="1"/>
  <c r="G51" i="1"/>
  <c r="H61" i="1"/>
  <c r="J61" i="1" s="1"/>
  <c r="M61" i="1"/>
  <c r="O61" i="1"/>
  <c r="Q61" i="1"/>
  <c r="G18" i="1"/>
  <c r="H13" i="1"/>
  <c r="J13" i="1" s="1"/>
  <c r="F11" i="1"/>
  <c r="K16" i="1"/>
  <c r="G17" i="1"/>
  <c r="G16" i="1" s="1"/>
  <c r="H17" i="1"/>
  <c r="J17" i="1" s="1"/>
  <c r="I17" i="1"/>
  <c r="I23" i="1"/>
  <c r="I22" i="1" s="1"/>
  <c r="M38" i="1"/>
  <c r="O38" i="1"/>
  <c r="Q38" i="1"/>
  <c r="H23" i="1"/>
  <c r="J23" i="1" s="1"/>
  <c r="G59" i="1"/>
  <c r="H43" i="1"/>
  <c r="J43" i="1" s="1"/>
  <c r="G65" i="1"/>
  <c r="M22" i="1"/>
  <c r="I73" i="1"/>
  <c r="I70" i="1" s="1"/>
  <c r="G73" i="1"/>
  <c r="G70" i="1" s="1"/>
  <c r="I62" i="1"/>
  <c r="I61" i="1" s="1"/>
  <c r="H62" i="1"/>
  <c r="J62" i="1" s="1"/>
  <c r="G62" i="1"/>
  <c r="G61" i="1" s="1"/>
  <c r="K65" i="1"/>
  <c r="G45" i="1"/>
  <c r="H45" i="1"/>
  <c r="J45" i="1" s="1"/>
  <c r="O40" i="1"/>
  <c r="D11" i="1"/>
  <c r="G31" i="1"/>
  <c r="G26" i="1" s="1"/>
  <c r="H31" i="1"/>
  <c r="J31" i="1" s="1"/>
  <c r="I31" i="1"/>
  <c r="H48" i="1"/>
  <c r="J48" i="1" s="1"/>
  <c r="K55" i="1"/>
  <c r="G56" i="1"/>
  <c r="H56" i="1"/>
  <c r="J56" i="1" s="1"/>
  <c r="I56" i="1"/>
  <c r="M18" i="1"/>
  <c r="O18" i="1"/>
  <c r="Q18" i="1"/>
  <c r="O29" i="1"/>
  <c r="Q29" i="1"/>
  <c r="I18" i="1"/>
  <c r="O70" i="1"/>
  <c r="I29" i="1"/>
  <c r="H38" i="1"/>
  <c r="J38" i="1" s="1"/>
  <c r="H29" i="1"/>
  <c r="J29" i="1" s="1"/>
  <c r="M13" i="1"/>
  <c r="H73" i="1"/>
  <c r="J73" i="1" s="1"/>
  <c r="M70" i="1"/>
  <c r="C11" i="1"/>
  <c r="M68" i="1"/>
  <c r="O68" i="1"/>
  <c r="Q68" i="1"/>
  <c r="B11" i="1"/>
  <c r="G53" i="1"/>
  <c r="H53" i="1"/>
  <c r="J53" i="1" s="1"/>
  <c r="I53" i="1"/>
  <c r="H20" i="1"/>
  <c r="J20" i="1" s="1"/>
  <c r="I28" i="1"/>
  <c r="I14" i="1"/>
  <c r="I13" i="1" s="1"/>
  <c r="I76" i="1"/>
  <c r="Q44" i="1"/>
  <c r="I39" i="1"/>
  <c r="Q30" i="1"/>
  <c r="H28" i="1"/>
  <c r="J28" i="1" s="1"/>
  <c r="H14" i="1"/>
  <c r="J14" i="1" s="1"/>
  <c r="L11" i="1"/>
  <c r="H76" i="1"/>
  <c r="J76" i="1" s="1"/>
  <c r="I50" i="1"/>
  <c r="O44" i="1"/>
  <c r="Q41" i="1"/>
  <c r="H39" i="1"/>
  <c r="J39" i="1" s="1"/>
  <c r="I36" i="1"/>
  <c r="O30" i="1"/>
  <c r="G14" i="1"/>
  <c r="G13" i="1" s="1"/>
  <c r="Q66" i="1"/>
  <c r="Q52" i="1"/>
  <c r="M44" i="1"/>
  <c r="O41" i="1"/>
  <c r="G39" i="1"/>
  <c r="G38" i="1" s="1"/>
  <c r="M30" i="1"/>
  <c r="Q49" i="1"/>
  <c r="I44" i="1"/>
  <c r="I43" i="1" s="1"/>
  <c r="Q35" i="1"/>
  <c r="I30" i="1"/>
  <c r="O49" i="1"/>
  <c r="H44" i="1"/>
  <c r="J44" i="1" s="1"/>
  <c r="I41" i="1"/>
  <c r="O35" i="1"/>
  <c r="H30" i="1"/>
  <c r="J30" i="1" s="1"/>
  <c r="I66" i="1"/>
  <c r="I52" i="1"/>
  <c r="M49" i="1"/>
  <c r="H41" i="1"/>
  <c r="J41" i="1" s="1"/>
  <c r="M35" i="1"/>
  <c r="H63" i="1"/>
  <c r="J63" i="1" s="1"/>
  <c r="H27" i="1"/>
  <c r="J27" i="1" s="1"/>
  <c r="O11" i="1" l="1"/>
  <c r="G55" i="1"/>
  <c r="I16" i="1"/>
  <c r="I11" i="1" s="1"/>
  <c r="I38" i="1"/>
  <c r="I55" i="1"/>
  <c r="I47" i="1"/>
  <c r="M16" i="1"/>
  <c r="O16" i="1"/>
  <c r="H16" i="1"/>
  <c r="J16" i="1" s="1"/>
  <c r="E11" i="1"/>
  <c r="I26" i="1"/>
  <c r="H55" i="1"/>
  <c r="J55" i="1" s="1"/>
  <c r="M55" i="1"/>
  <c r="O55" i="1"/>
  <c r="Q55" i="1"/>
  <c r="G47" i="1"/>
  <c r="G11" i="1" s="1"/>
  <c r="H47" i="1"/>
  <c r="J47" i="1" s="1"/>
  <c r="M47" i="1"/>
  <c r="O47" i="1"/>
  <c r="Q47" i="1"/>
  <c r="Q16" i="1"/>
  <c r="H65" i="1"/>
  <c r="J65" i="1" s="1"/>
  <c r="M65" i="1"/>
  <c r="Q65" i="1"/>
  <c r="O65" i="1"/>
  <c r="I65" i="1"/>
  <c r="M11" i="1"/>
  <c r="Q11" i="1"/>
</calcChain>
</file>

<file path=xl/sharedStrings.xml><?xml version="1.0" encoding="utf-8"?>
<sst xmlns="http://schemas.openxmlformats.org/spreadsheetml/2006/main" count="89" uniqueCount="82">
  <si>
    <t>Fuente: Acta de la Junta Nacional de Escrutinio y Actas de las Juntas de Escrutinio de los Circuitos Electorales.</t>
  </si>
  <si>
    <t>Nota: El total de mesas es 7,574 que corresponden a las 7.457 mesas más 117 mesas especiales de las cuales 36 fueron de hospitales y 4 centros de atención al adulto mayor, y 77 de centros penitenciarios, además dentro del padrón 2 mesas de Voto Adelantando (RERE y REVA).</t>
  </si>
  <si>
    <t>Voto Adelantado</t>
  </si>
  <si>
    <t xml:space="preserve">   Circuito 13.4</t>
  </si>
  <si>
    <t xml:space="preserve">   Circuito 13.3</t>
  </si>
  <si>
    <t xml:space="preserve">   Circuito 13.2</t>
  </si>
  <si>
    <t xml:space="preserve">   Circuito 13.1</t>
  </si>
  <si>
    <t>Panamá Oeste</t>
  </si>
  <si>
    <t xml:space="preserve">   Circuito 12.3</t>
  </si>
  <si>
    <t xml:space="preserve">   Circuito 12.2</t>
  </si>
  <si>
    <t xml:space="preserve">   Circuito 12.1</t>
  </si>
  <si>
    <t>Comarca Ngäbe Buglé</t>
  </si>
  <si>
    <t xml:space="preserve">   Circuito 10.2</t>
  </si>
  <si>
    <t xml:space="preserve">   Circuito 10.1</t>
  </si>
  <si>
    <t>Comarca Kuna Yala</t>
  </si>
  <si>
    <t xml:space="preserve">   Circuito 9.4</t>
  </si>
  <si>
    <t xml:space="preserve">   Circuito 9.3</t>
  </si>
  <si>
    <t xml:space="preserve">   Circuito 9.2</t>
  </si>
  <si>
    <t xml:space="preserve">   Circuito 9.1</t>
  </si>
  <si>
    <t>Veraguas</t>
  </si>
  <si>
    <t xml:space="preserve">   Circuito 8.6</t>
  </si>
  <si>
    <t xml:space="preserve">   Circuito 8.5</t>
  </si>
  <si>
    <t xml:space="preserve">   Circuito 8.4</t>
  </si>
  <si>
    <t xml:space="preserve">   Circuito 8.3</t>
  </si>
  <si>
    <t xml:space="preserve">   Circuito 8.2</t>
  </si>
  <si>
    <t xml:space="preserve">   Circuito 8.1</t>
  </si>
  <si>
    <t>Panamá</t>
  </si>
  <si>
    <t xml:space="preserve">   Circuito 7.2</t>
  </si>
  <si>
    <t xml:space="preserve">   Circuito 7.1</t>
  </si>
  <si>
    <t>Los Santos</t>
  </si>
  <si>
    <t xml:space="preserve">   Circuito 6.3</t>
  </si>
  <si>
    <t xml:space="preserve">   Circuito 6.2</t>
  </si>
  <si>
    <t xml:space="preserve">   Circuito 6.1</t>
  </si>
  <si>
    <t>Herrera</t>
  </si>
  <si>
    <t xml:space="preserve">   Circuito 5.2</t>
  </si>
  <si>
    <t xml:space="preserve">   Circuito 5.1</t>
  </si>
  <si>
    <t>Darién</t>
  </si>
  <si>
    <t xml:space="preserve">   Circuito 4.6</t>
  </si>
  <si>
    <t xml:space="preserve">   Circuito 4.5</t>
  </si>
  <si>
    <t xml:space="preserve">   Circuito 4.4</t>
  </si>
  <si>
    <t xml:space="preserve">   Circuito 4.3</t>
  </si>
  <si>
    <t xml:space="preserve">   Circuito 4.2</t>
  </si>
  <si>
    <t xml:space="preserve">   Circuito 4.1</t>
  </si>
  <si>
    <t>Chiriquí</t>
  </si>
  <si>
    <t xml:space="preserve">   Circuito 3.2</t>
  </si>
  <si>
    <t xml:space="preserve">   Circuito 3.1</t>
  </si>
  <si>
    <t>Colón</t>
  </si>
  <si>
    <t xml:space="preserve">   Circuito 2.4</t>
  </si>
  <si>
    <t xml:space="preserve">   Circuito 2.3</t>
  </si>
  <si>
    <t xml:space="preserve">   Circuito 2.2</t>
  </si>
  <si>
    <t xml:space="preserve">   Circuito 2.1</t>
  </si>
  <si>
    <t>Coclé</t>
  </si>
  <si>
    <t xml:space="preserve">   Circuito 1.1</t>
  </si>
  <si>
    <t>Bocas del Toro</t>
  </si>
  <si>
    <t xml:space="preserve">              Total</t>
  </si>
  <si>
    <t>Nulos</t>
  </si>
  <si>
    <t>Blanco</t>
  </si>
  <si>
    <t>Válidos</t>
  </si>
  <si>
    <t>Emitidos</t>
  </si>
  <si>
    <t>(%)</t>
  </si>
  <si>
    <t>Absoluta</t>
  </si>
  <si>
    <t>Votación</t>
  </si>
  <si>
    <t>Circuito Electoral</t>
  </si>
  <si>
    <t>Votos</t>
  </si>
  <si>
    <t>Votos en</t>
  </si>
  <si>
    <t>de Votos</t>
  </si>
  <si>
    <t>Escrutadas</t>
  </si>
  <si>
    <t>Total</t>
  </si>
  <si>
    <t>de</t>
  </si>
  <si>
    <t>Comarca y</t>
  </si>
  <si>
    <t>Votos Emitidos</t>
  </si>
  <si>
    <t>Abstención</t>
  </si>
  <si>
    <t>Participación</t>
  </si>
  <si>
    <t>Padrón Electoral</t>
  </si>
  <si>
    <t>Mesas de Votación</t>
  </si>
  <si>
    <t>Centros</t>
  </si>
  <si>
    <t>Provincia</t>
  </si>
  <si>
    <t>ELECCIÓN GENERAL PARA PRESIDENTE DEL 5 DE MAYO DE 2024</t>
  </si>
  <si>
    <t>VOTOS VÁLIDOS, VOTOS EN BLANCO Y VOTOS NULOS EN LA REPÚBLICA, SEGÚN PROVINCIA, COMARCA, CIRCUITO ELECTORAL Y VOTO ADELANTADO:</t>
  </si>
  <si>
    <t>Cuadro No. 1  CENTROS DE VOTACIÓN, MESAS ESCRUTADAS, PADRÓN ELECTORAL, PARTICIPACIÓN ELECTORAL, ABSTENCIÓN, VOTOS EMITIDOS</t>
  </si>
  <si>
    <t>COMISIÓN DE ESTADÍSTICAS</t>
  </si>
  <si>
    <t>TRIBUNAL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</si>
</sst>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0.0"/>
  </numFmts>
  <fonts count="7" x14ac:knownFonts="1">
    <font>
      <sz val="10"/>
      <name val="Courier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164" fontId="0" fillId="0" borderId="0"/>
  </cellStyleXfs>
  <cellXfs count="113">
    <xf numFmtId="164" fontId="0" fillId="0" borderId="0" xfId="0"/>
    <xf numFmtId="164" fontId="1" fillId="0" borderId="0" xfId="0" applyFont="1"/>
    <xf numFmtId="164" fontId="2" fillId="0" borderId="0" xfId="0" applyFont="1" applyProtection="1">
      <protection locked="0"/>
    </xf>
    <xf numFmtId="164" fontId="2" fillId="0" borderId="0" xfId="0" applyFont="1"/>
    <xf numFmtId="164" fontId="1" fillId="0" borderId="1" xfId="0" applyFont="1" applyBorder="1" applyProtection="1">
      <protection locked="0"/>
    </xf>
    <xf numFmtId="164" fontId="1" fillId="0" borderId="2" xfId="0" applyFont="1" applyBorder="1" applyProtection="1">
      <protection locked="0"/>
    </xf>
    <xf numFmtId="164" fontId="1" fillId="0" borderId="3" xfId="0" applyFont="1" applyBorder="1" applyProtection="1">
      <protection locked="0"/>
    </xf>
    <xf numFmtId="164" fontId="1" fillId="0" borderId="4" xfId="0" applyFont="1" applyBorder="1" applyProtection="1">
      <protection locked="0"/>
    </xf>
    <xf numFmtId="164" fontId="1" fillId="0" borderId="5" xfId="0" applyFont="1" applyBorder="1" applyProtection="1">
      <protection locked="0"/>
    </xf>
    <xf numFmtId="165" fontId="1" fillId="0" borderId="4" xfId="0" applyNumberFormat="1" applyFont="1" applyBorder="1"/>
    <xf numFmtId="164" fontId="1" fillId="0" borderId="5" xfId="0" applyFont="1" applyBorder="1"/>
    <xf numFmtId="164" fontId="1" fillId="0" borderId="6" xfId="0" applyFont="1" applyBorder="1" applyProtection="1">
      <protection locked="0"/>
    </xf>
    <xf numFmtId="165" fontId="3" fillId="0" borderId="0" xfId="0" applyNumberFormat="1" applyFont="1"/>
    <xf numFmtId="3" fontId="3" fillId="0" borderId="0" xfId="0" applyNumberFormat="1" applyFont="1"/>
    <xf numFmtId="165" fontId="3" fillId="0" borderId="7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3" fontId="1" fillId="0" borderId="8" xfId="0" applyNumberFormat="1" applyFont="1" applyBorder="1"/>
    <xf numFmtId="165" fontId="3" fillId="0" borderId="9" xfId="0" applyNumberFormat="1" applyFont="1" applyBorder="1" applyProtection="1">
      <protection locked="0"/>
    </xf>
    <xf numFmtId="3" fontId="3" fillId="0" borderId="10" xfId="0" applyNumberFormat="1" applyFont="1" applyBorder="1"/>
    <xf numFmtId="3" fontId="3" fillId="0" borderId="7" xfId="0" applyNumberFormat="1" applyFont="1" applyBorder="1" applyProtection="1">
      <protection locked="0"/>
    </xf>
    <xf numFmtId="3" fontId="3" fillId="0" borderId="10" xfId="0" applyNumberFormat="1" applyFont="1" applyBorder="1" applyProtection="1">
      <protection locked="0"/>
    </xf>
    <xf numFmtId="3" fontId="3" fillId="0" borderId="11" xfId="0" applyNumberFormat="1" applyFont="1" applyBorder="1" applyProtection="1">
      <protection locked="0"/>
    </xf>
    <xf numFmtId="4" fontId="3" fillId="2" borderId="0" xfId="0" applyNumberFormat="1" applyFont="1" applyFill="1" applyProtection="1">
      <protection locked="0"/>
    </xf>
    <xf numFmtId="165" fontId="1" fillId="0" borderId="0" xfId="0" applyNumberFormat="1" applyFont="1"/>
    <xf numFmtId="3" fontId="1" fillId="0" borderId="0" xfId="0" applyNumberFormat="1" applyFont="1" applyProtection="1">
      <protection locked="0"/>
    </xf>
    <xf numFmtId="165" fontId="1" fillId="0" borderId="7" xfId="0" applyNumberFormat="1" applyFont="1" applyBorder="1" applyProtection="1">
      <protection locked="0"/>
    </xf>
    <xf numFmtId="165" fontId="1" fillId="0" borderId="9" xfId="0" applyNumberFormat="1" applyFont="1" applyBorder="1" applyProtection="1">
      <protection locked="0"/>
    </xf>
    <xf numFmtId="3" fontId="1" fillId="0" borderId="10" xfId="0" applyNumberFormat="1" applyFont="1" applyBorder="1"/>
    <xf numFmtId="3" fontId="1" fillId="0" borderId="0" xfId="0" applyNumberFormat="1" applyFont="1"/>
    <xf numFmtId="3" fontId="1" fillId="0" borderId="7" xfId="0" applyNumberFormat="1" applyFont="1" applyBorder="1" applyProtection="1">
      <protection locked="0"/>
    </xf>
    <xf numFmtId="3" fontId="1" fillId="0" borderId="10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4" fontId="1" fillId="2" borderId="0" xfId="0" applyNumberFormat="1" applyFont="1" applyFill="1" applyProtection="1">
      <protection locked="0"/>
    </xf>
    <xf numFmtId="3" fontId="1" fillId="0" borderId="7" xfId="0" applyNumberFormat="1" applyFont="1" applyBorder="1"/>
    <xf numFmtId="3" fontId="3" fillId="0" borderId="8" xfId="0" applyNumberFormat="1" applyFont="1" applyBorder="1" applyProtection="1">
      <protection locked="0"/>
    </xf>
    <xf numFmtId="3" fontId="3" fillId="0" borderId="8" xfId="0" applyNumberFormat="1" applyFont="1" applyBorder="1"/>
    <xf numFmtId="3" fontId="3" fillId="0" borderId="11" xfId="0" applyNumberFormat="1" applyFont="1" applyBorder="1"/>
    <xf numFmtId="165" fontId="1" fillId="0" borderId="0" xfId="0" applyNumberFormat="1" applyFont="1" applyProtection="1">
      <protection locked="0"/>
    </xf>
    <xf numFmtId="3" fontId="1" fillId="0" borderId="8" xfId="0" applyNumberFormat="1" applyFont="1" applyBorder="1" applyProtection="1">
      <protection locked="0"/>
    </xf>
    <xf numFmtId="165" fontId="1" fillId="0" borderId="9" xfId="0" applyNumberFormat="1" applyFont="1" applyBorder="1"/>
    <xf numFmtId="3" fontId="1" fillId="0" borderId="11" xfId="0" applyNumberFormat="1" applyFont="1" applyBorder="1"/>
    <xf numFmtId="4" fontId="1" fillId="2" borderId="0" xfId="0" applyNumberFormat="1" applyFont="1" applyFill="1"/>
    <xf numFmtId="3" fontId="1" fillId="2" borderId="0" xfId="0" applyNumberFormat="1" applyFont="1" applyFill="1"/>
    <xf numFmtId="165" fontId="1" fillId="0" borderId="7" xfId="0" applyNumberFormat="1" applyFont="1" applyBorder="1"/>
    <xf numFmtId="0" fontId="1" fillId="0" borderId="10" xfId="0" applyNumberFormat="1" applyFont="1" applyBorder="1"/>
    <xf numFmtId="3" fontId="1" fillId="2" borderId="10" xfId="0" applyNumberFormat="1" applyFont="1" applyFill="1" applyBorder="1"/>
    <xf numFmtId="165" fontId="3" fillId="0" borderId="7" xfId="0" applyNumberFormat="1" applyFont="1" applyBorder="1"/>
    <xf numFmtId="3" fontId="3" fillId="0" borderId="7" xfId="0" applyNumberFormat="1" applyFont="1" applyBorder="1"/>
    <xf numFmtId="165" fontId="3" fillId="0" borderId="9" xfId="0" applyNumberFormat="1" applyFont="1" applyBorder="1"/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left"/>
    </xf>
    <xf numFmtId="4" fontId="3" fillId="0" borderId="0" xfId="0" applyNumberFormat="1" applyFont="1"/>
    <xf numFmtId="4" fontId="1" fillId="0" borderId="0" xfId="0" applyNumberFormat="1" applyFont="1"/>
    <xf numFmtId="165" fontId="4" fillId="0" borderId="0" xfId="0" applyNumberFormat="1" applyFont="1"/>
    <xf numFmtId="3" fontId="4" fillId="0" borderId="10" xfId="0" applyNumberFormat="1" applyFont="1" applyBorder="1"/>
    <xf numFmtId="165" fontId="4" fillId="0" borderId="7" xfId="0" applyNumberFormat="1" applyFont="1" applyBorder="1"/>
    <xf numFmtId="3" fontId="4" fillId="0" borderId="0" xfId="0" applyNumberFormat="1" applyFont="1"/>
    <xf numFmtId="3" fontId="4" fillId="0" borderId="8" xfId="0" applyNumberFormat="1" applyFont="1" applyBorder="1"/>
    <xf numFmtId="165" fontId="4" fillId="0" borderId="9" xfId="0" applyNumberFormat="1" applyFont="1" applyBorder="1" applyProtection="1">
      <protection locked="0"/>
    </xf>
    <xf numFmtId="165" fontId="4" fillId="0" borderId="7" xfId="0" applyNumberFormat="1" applyFont="1" applyBorder="1" applyProtection="1">
      <protection locked="0"/>
    </xf>
    <xf numFmtId="3" fontId="4" fillId="0" borderId="7" xfId="0" applyNumberFormat="1" applyFont="1" applyBorder="1"/>
    <xf numFmtId="165" fontId="4" fillId="0" borderId="9" xfId="0" applyNumberFormat="1" applyFont="1" applyBorder="1"/>
    <xf numFmtId="3" fontId="4" fillId="0" borderId="11" xfId="0" applyNumberFormat="1" applyFont="1" applyBorder="1"/>
    <xf numFmtId="4" fontId="3" fillId="0" borderId="0" xfId="0" applyNumberFormat="1" applyFont="1" applyAlignment="1">
      <alignment horizontal="center"/>
    </xf>
    <xf numFmtId="164" fontId="1" fillId="0" borderId="0" xfId="0" applyFont="1" applyProtection="1">
      <protection locked="0"/>
    </xf>
    <xf numFmtId="164" fontId="1" fillId="0" borderId="7" xfId="0" applyFont="1" applyBorder="1"/>
    <xf numFmtId="164" fontId="1" fillId="0" borderId="8" xfId="0" applyFont="1" applyBorder="1"/>
    <xf numFmtId="164" fontId="1" fillId="0" borderId="9" xfId="0" applyFont="1" applyBorder="1" applyProtection="1">
      <protection locked="0"/>
    </xf>
    <xf numFmtId="164" fontId="1" fillId="0" borderId="10" xfId="0" applyFont="1" applyBorder="1" applyProtection="1">
      <protection locked="0"/>
    </xf>
    <xf numFmtId="164" fontId="1" fillId="0" borderId="7" xfId="0" applyFont="1" applyBorder="1" applyProtection="1">
      <protection locked="0"/>
    </xf>
    <xf numFmtId="164" fontId="1" fillId="0" borderId="12" xfId="0" applyFont="1" applyBorder="1"/>
    <xf numFmtId="164" fontId="1" fillId="0" borderId="13" xfId="0" applyFont="1" applyBorder="1"/>
    <xf numFmtId="164" fontId="1" fillId="0" borderId="14" xfId="0" applyFont="1" applyBorder="1"/>
    <xf numFmtId="164" fontId="1" fillId="0" borderId="11" xfId="0" applyFont="1" applyBorder="1"/>
    <xf numFmtId="164" fontId="5" fillId="0" borderId="1" xfId="0" applyFont="1" applyBorder="1" applyAlignment="1" applyProtection="1">
      <alignment horizontal="center"/>
      <protection locked="0"/>
    </xf>
    <xf numFmtId="164" fontId="5" fillId="0" borderId="1" xfId="0" applyFont="1" applyBorder="1" applyAlignment="1">
      <alignment horizontal="center"/>
    </xf>
    <xf numFmtId="164" fontId="5" fillId="0" borderId="3" xfId="0" applyFont="1" applyBorder="1" applyAlignment="1">
      <alignment horizontal="center"/>
    </xf>
    <xf numFmtId="164" fontId="5" fillId="0" borderId="4" xfId="0" applyFont="1" applyBorder="1" applyAlignment="1" applyProtection="1">
      <alignment horizontal="center"/>
      <protection locked="0"/>
    </xf>
    <xf numFmtId="164" fontId="5" fillId="0" borderId="5" xfId="0" applyFont="1" applyBorder="1" applyAlignment="1" applyProtection="1">
      <alignment horizontal="center"/>
      <protection locked="0"/>
    </xf>
    <xf numFmtId="164" fontId="5" fillId="0" borderId="2" xfId="0" applyFont="1" applyBorder="1" applyAlignment="1" applyProtection="1">
      <alignment horizontal="center"/>
      <protection locked="0"/>
    </xf>
    <xf numFmtId="164" fontId="5" fillId="0" borderId="6" xfId="0" applyFont="1" applyBorder="1" applyAlignment="1">
      <alignment horizontal="center"/>
    </xf>
    <xf numFmtId="164" fontId="5" fillId="0" borderId="0" xfId="0" applyFont="1" applyAlignment="1" applyProtection="1">
      <alignment horizontal="center"/>
      <protection locked="0"/>
    </xf>
    <xf numFmtId="164" fontId="5" fillId="0" borderId="0" xfId="0" applyFont="1" applyAlignment="1">
      <alignment horizontal="center"/>
    </xf>
    <xf numFmtId="164" fontId="5" fillId="0" borderId="8" xfId="0" applyFont="1" applyBorder="1" applyAlignment="1">
      <alignment horizontal="center"/>
    </xf>
    <xf numFmtId="164" fontId="5" fillId="0" borderId="11" xfId="0" applyFont="1" applyBorder="1" applyAlignment="1">
      <alignment horizontal="center"/>
    </xf>
    <xf numFmtId="164" fontId="5" fillId="0" borderId="22" xfId="0" applyFont="1" applyBorder="1" applyAlignment="1">
      <alignment horizontal="center"/>
    </xf>
    <xf numFmtId="164" fontId="5" fillId="0" borderId="25" xfId="0" applyFont="1" applyBorder="1" applyAlignment="1">
      <alignment horizontal="center"/>
    </xf>
    <xf numFmtId="164" fontId="5" fillId="0" borderId="26" xfId="0" applyFont="1" applyBorder="1" applyAlignment="1">
      <alignment horizontal="center"/>
    </xf>
    <xf numFmtId="164" fontId="1" fillId="0" borderId="0" xfId="0" applyFont="1" applyAlignment="1" applyProtection="1">
      <alignment horizontal="left"/>
      <protection locked="0"/>
    </xf>
    <xf numFmtId="164" fontId="1" fillId="0" borderId="0" xfId="0" applyFont="1" applyAlignment="1">
      <alignment horizontal="left"/>
    </xf>
    <xf numFmtId="164" fontId="5" fillId="0" borderId="24" xfId="0" applyFont="1" applyBorder="1" applyAlignment="1">
      <alignment horizontal="center"/>
    </xf>
    <xf numFmtId="164" fontId="5" fillId="0" borderId="21" xfId="0" applyFont="1" applyBorder="1" applyAlignment="1">
      <alignment horizontal="center"/>
    </xf>
    <xf numFmtId="164" fontId="5" fillId="0" borderId="23" xfId="0" applyFont="1" applyBorder="1" applyAlignment="1">
      <alignment horizontal="center" vertical="center" wrapText="1"/>
    </xf>
    <xf numFmtId="164" fontId="5" fillId="0" borderId="17" xfId="0" applyFont="1" applyBorder="1" applyAlignment="1">
      <alignment horizontal="center" vertical="center" wrapText="1"/>
    </xf>
    <xf numFmtId="164" fontId="5" fillId="0" borderId="15" xfId="0" applyFont="1" applyBorder="1" applyAlignment="1">
      <alignment horizontal="center" vertical="center" wrapText="1"/>
    </xf>
    <xf numFmtId="164" fontId="5" fillId="0" borderId="14" xfId="0" applyFont="1" applyBorder="1" applyAlignment="1" applyProtection="1">
      <alignment horizontal="center" vertical="center"/>
      <protection locked="0"/>
    </xf>
    <xf numFmtId="164" fontId="5" fillId="0" borderId="12" xfId="0" applyFont="1" applyBorder="1" applyAlignment="1" applyProtection="1">
      <alignment horizontal="center" vertical="center"/>
      <protection locked="0"/>
    </xf>
    <xf numFmtId="164" fontId="5" fillId="0" borderId="10" xfId="0" applyFont="1" applyBorder="1" applyAlignment="1" applyProtection="1">
      <alignment horizontal="center" vertical="center"/>
      <protection locked="0"/>
    </xf>
    <xf numFmtId="164" fontId="5" fillId="0" borderId="7" xfId="0" applyFont="1" applyBorder="1" applyAlignment="1" applyProtection="1">
      <alignment horizontal="center" vertical="center"/>
      <protection locked="0"/>
    </xf>
    <xf numFmtId="164" fontId="5" fillId="0" borderId="13" xfId="0" applyFont="1" applyBorder="1" applyAlignment="1">
      <alignment horizontal="center" vertical="center"/>
    </xf>
    <xf numFmtId="164" fontId="5" fillId="0" borderId="10" xfId="0" applyFont="1" applyBorder="1" applyAlignment="1">
      <alignment horizontal="center" vertical="center"/>
    </xf>
    <xf numFmtId="164" fontId="5" fillId="0" borderId="9" xfId="0" applyFont="1" applyBorder="1" applyAlignment="1">
      <alignment horizontal="center" vertical="center"/>
    </xf>
    <xf numFmtId="164" fontId="5" fillId="0" borderId="20" xfId="0" applyFont="1" applyBorder="1" applyAlignment="1">
      <alignment horizontal="center" vertical="center"/>
    </xf>
    <xf numFmtId="164" fontId="5" fillId="0" borderId="6" xfId="0" applyFont="1" applyBorder="1" applyAlignment="1">
      <alignment horizontal="center" vertical="center"/>
    </xf>
    <xf numFmtId="164" fontId="5" fillId="0" borderId="19" xfId="0" applyFont="1" applyBorder="1" applyAlignment="1">
      <alignment horizontal="center" vertical="center"/>
    </xf>
    <xf numFmtId="164" fontId="5" fillId="0" borderId="18" xfId="0" applyFont="1" applyBorder="1" applyAlignment="1">
      <alignment horizontal="center" vertical="center"/>
    </xf>
    <xf numFmtId="164" fontId="5" fillId="0" borderId="5" xfId="0" applyFont="1" applyBorder="1" applyAlignment="1">
      <alignment horizontal="center" vertical="center"/>
    </xf>
    <xf numFmtId="164" fontId="5" fillId="0" borderId="1" xfId="0" applyFont="1" applyBorder="1" applyAlignment="1">
      <alignment horizontal="center" vertical="center"/>
    </xf>
    <xf numFmtId="164" fontId="5" fillId="0" borderId="16" xfId="0" applyFont="1" applyBorder="1" applyAlignment="1" applyProtection="1">
      <alignment horizontal="center" vertical="center"/>
      <protection locked="0"/>
    </xf>
    <xf numFmtId="164" fontId="5" fillId="0" borderId="2" xfId="0" applyFont="1" applyBorder="1" applyAlignment="1">
      <alignment horizontal="center" vertical="center"/>
    </xf>
    <xf numFmtId="164" fontId="5" fillId="0" borderId="0" xfId="0" applyFont="1" applyAlignment="1" applyProtection="1">
      <alignment horizontal="center" vertical="center"/>
      <protection locked="0"/>
    </xf>
    <xf numFmtId="164" fontId="6" fillId="0" borderId="0" xfId="0" applyFont="1" applyAlignment="1">
      <alignment horizontal="center"/>
    </xf>
    <xf numFmtId="164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TE/Documents/Solicitudes%202024/Dise&#241;o%20Actas%20de%20Juntas%202024/Redise&#241;ados%20obsoleto/Cuadro%2006%20-%20Diputado%20Proclam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putado 3"/>
    </sheetNames>
    <sheetDataSet>
      <sheetData sheetId="0">
        <row r="25">
          <cell r="D25">
            <v>34296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Q80"/>
  <sheetViews>
    <sheetView showGridLines="0" tabSelected="1" zoomScaleNormal="100" workbookViewId="0">
      <pane ySplit="9" topLeftCell="A10" activePane="bottomLeft" state="frozen"/>
      <selection pane="bottomLeft" activeCell="T16" sqref="T16"/>
    </sheetView>
  </sheetViews>
  <sheetFormatPr baseColWidth="10" defaultColWidth="10.625" defaultRowHeight="12" x14ac:dyDescent="0.15"/>
  <cols>
    <col min="1" max="1" width="24.75" customWidth="1"/>
    <col min="2" max="2" width="12.125" customWidth="1"/>
    <col min="3" max="4" width="8.625" customWidth="1"/>
    <col min="5" max="5" width="9.375" bestFit="1" customWidth="1"/>
    <col min="6" max="6" width="14.75" customWidth="1"/>
    <col min="7" max="7" width="11.875" customWidth="1"/>
    <col min="8" max="8" width="9.375" bestFit="1" customWidth="1"/>
    <col min="9" max="9" width="11.75" customWidth="1"/>
    <col min="10" max="10" width="9.375" bestFit="1" customWidth="1"/>
    <col min="11" max="11" width="13.875" customWidth="1"/>
    <col min="12" max="12" width="13.75" customWidth="1"/>
    <col min="13" max="13" width="8.875" customWidth="1"/>
    <col min="14" max="14" width="12" customWidth="1"/>
    <col min="15" max="15" width="9.625" customWidth="1"/>
    <col min="16" max="16" width="11.75" customWidth="1"/>
    <col min="17" max="17" width="9" customWidth="1"/>
  </cols>
  <sheetData>
    <row r="1" spans="1:17" ht="15.75" x14ac:dyDescent="0.25">
      <c r="A1" s="111" t="s">
        <v>81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15.75" x14ac:dyDescent="0.25">
      <c r="A2" s="111" t="s">
        <v>80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15" x14ac:dyDescent="0.2">
      <c r="A3" s="112" t="s">
        <v>79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17" ht="15" x14ac:dyDescent="0.2">
      <c r="A4" s="112" t="s">
        <v>78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ht="15" x14ac:dyDescent="0.2">
      <c r="A5" s="112" t="s">
        <v>77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6" spans="1:17" ht="15.75" thickBot="1" x14ac:dyDescent="0.25">
      <c r="A6" s="89"/>
      <c r="B6" s="89"/>
      <c r="C6" s="89"/>
      <c r="D6" s="1"/>
      <c r="E6" s="1"/>
      <c r="F6" s="89"/>
      <c r="G6" s="89"/>
      <c r="H6" s="89"/>
      <c r="I6" s="89"/>
      <c r="J6" s="89"/>
      <c r="K6" s="89"/>
      <c r="L6" s="89"/>
      <c r="M6" s="89"/>
      <c r="N6" s="89"/>
      <c r="O6" s="89"/>
      <c r="P6" s="88"/>
      <c r="Q6" s="1"/>
    </row>
    <row r="7" spans="1:17" ht="15" x14ac:dyDescent="0.2">
      <c r="A7" s="87" t="s">
        <v>76</v>
      </c>
      <c r="B7" s="86" t="s">
        <v>75</v>
      </c>
      <c r="C7" s="90" t="s">
        <v>74</v>
      </c>
      <c r="D7" s="91"/>
      <c r="E7" s="91"/>
      <c r="F7" s="92" t="s">
        <v>73</v>
      </c>
      <c r="G7" s="95" t="s">
        <v>72</v>
      </c>
      <c r="H7" s="96"/>
      <c r="I7" s="95" t="s">
        <v>71</v>
      </c>
      <c r="J7" s="99"/>
      <c r="K7" s="85" t="s">
        <v>67</v>
      </c>
      <c r="L7" s="91" t="s">
        <v>70</v>
      </c>
      <c r="M7" s="91"/>
      <c r="N7" s="91"/>
      <c r="O7" s="91"/>
      <c r="P7" s="91"/>
      <c r="Q7" s="91"/>
    </row>
    <row r="8" spans="1:17" ht="15" x14ac:dyDescent="0.2">
      <c r="A8" s="82" t="s">
        <v>69</v>
      </c>
      <c r="B8" s="84" t="s">
        <v>68</v>
      </c>
      <c r="C8" s="102" t="s">
        <v>67</v>
      </c>
      <c r="D8" s="104" t="s">
        <v>66</v>
      </c>
      <c r="E8" s="105"/>
      <c r="F8" s="93"/>
      <c r="G8" s="97"/>
      <c r="H8" s="98"/>
      <c r="I8" s="100"/>
      <c r="J8" s="101"/>
      <c r="K8" s="83" t="s">
        <v>65</v>
      </c>
      <c r="L8" s="82" t="s">
        <v>63</v>
      </c>
      <c r="M8" s="108" t="s">
        <v>59</v>
      </c>
      <c r="N8" s="82" t="s">
        <v>64</v>
      </c>
      <c r="O8" s="108" t="s">
        <v>59</v>
      </c>
      <c r="P8" s="81" t="s">
        <v>63</v>
      </c>
      <c r="Q8" s="110" t="s">
        <v>59</v>
      </c>
    </row>
    <row r="9" spans="1:17" ht="15.75" thickBot="1" x14ac:dyDescent="0.25">
      <c r="A9" s="75" t="s">
        <v>62</v>
      </c>
      <c r="B9" s="80" t="s">
        <v>61</v>
      </c>
      <c r="C9" s="103"/>
      <c r="D9" s="106"/>
      <c r="E9" s="107"/>
      <c r="F9" s="94"/>
      <c r="G9" s="78" t="s">
        <v>60</v>
      </c>
      <c r="H9" s="79" t="s">
        <v>59</v>
      </c>
      <c r="I9" s="78" t="s">
        <v>60</v>
      </c>
      <c r="J9" s="77" t="s">
        <v>59</v>
      </c>
      <c r="K9" s="76" t="s">
        <v>58</v>
      </c>
      <c r="L9" s="75" t="s">
        <v>57</v>
      </c>
      <c r="M9" s="109"/>
      <c r="N9" s="75" t="s">
        <v>56</v>
      </c>
      <c r="O9" s="109"/>
      <c r="P9" s="74" t="s">
        <v>55</v>
      </c>
      <c r="Q9" s="107"/>
    </row>
    <row r="10" spans="1:17" ht="15" x14ac:dyDescent="0.2">
      <c r="A10" s="1"/>
      <c r="B10" s="73"/>
      <c r="C10" s="1"/>
      <c r="D10" s="72"/>
      <c r="E10" s="71"/>
      <c r="F10" s="70"/>
      <c r="G10" s="64"/>
      <c r="H10" s="69"/>
      <c r="I10" s="68"/>
      <c r="J10" s="67"/>
      <c r="K10" s="66"/>
      <c r="L10" s="1"/>
      <c r="M10" s="65"/>
      <c r="N10" s="1"/>
      <c r="O10" s="65"/>
      <c r="P10" s="64"/>
      <c r="Q10" s="1"/>
    </row>
    <row r="11" spans="1:17" ht="15.75" x14ac:dyDescent="0.25">
      <c r="A11" s="63" t="s">
        <v>54</v>
      </c>
      <c r="B11" s="62">
        <f>SUM(B13+B16+B22+B26+B34+B38+B43+B47+B70+B55+B61+B65+B76)</f>
        <v>3065</v>
      </c>
      <c r="C11" s="54">
        <f>SUM(C13+C16+C22+C26+C34+C38+C43+C47+C70+C55+C61+C65+C76)</f>
        <v>7574</v>
      </c>
      <c r="D11" s="54">
        <f>SUM(D13+D16+D22+D26+D34+D38+D43+D47+D70+D55+D61+D65+D76)</f>
        <v>7574</v>
      </c>
      <c r="E11" s="61">
        <f>SUM(D11/C11)*100</f>
        <v>100</v>
      </c>
      <c r="F11" s="60">
        <f>SUM(F13+F16+F22+F26+F34+F38+F43+F47+F70+F55+F61+F65+F76)</f>
        <v>3004083</v>
      </c>
      <c r="G11" s="56">
        <f>SUM(G13+G16+G22+G26+G34+G38+G43+G47+G70+G55+G61+G65+G76)</f>
        <v>2332864</v>
      </c>
      <c r="H11" s="59">
        <f>SUM(K11/F11)*100</f>
        <v>77.656442914526664</v>
      </c>
      <c r="I11" s="54">
        <f>SUM(I13+I16+I22+I26+I34+I38+I43+I47+I70+I55+I61+I65+I76)</f>
        <v>671219</v>
      </c>
      <c r="J11" s="58">
        <f>SUM(100-H11)</f>
        <v>22.343557085473336</v>
      </c>
      <c r="K11" s="57">
        <f>SUM(K13+K16+K22+K26+K34+K38+K43+K47+K70+K55+K61+K65+K76)</f>
        <v>2332864</v>
      </c>
      <c r="L11" s="56">
        <f>SUM(L13+L16+L22+L26+L34+L38+L43+L47+L70+L55+L61+L65+L76)</f>
        <v>2275179</v>
      </c>
      <c r="M11" s="55">
        <f>SUM(L11/K11)*100</f>
        <v>97.527288345998741</v>
      </c>
      <c r="N11" s="54">
        <f>SUM(N13+N16+N22+N26+N34+N38+N43+N47+N70+N55+N61+N65+N76)</f>
        <v>19103</v>
      </c>
      <c r="O11" s="55">
        <f>SUM(N11/K11)*100</f>
        <v>0.81886470878713891</v>
      </c>
      <c r="P11" s="54">
        <f>SUM(P13+P16+P22+P26+P34+P38+P43+P47+P70+P55+P61+P65+P76)</f>
        <v>38582</v>
      </c>
      <c r="Q11" s="53">
        <f>SUM(P11/K11)*100</f>
        <v>1.6538469452141231</v>
      </c>
    </row>
    <row r="12" spans="1:17" ht="15" x14ac:dyDescent="0.2">
      <c r="A12" s="52"/>
      <c r="B12" s="40"/>
      <c r="C12" s="28"/>
      <c r="D12" s="27"/>
      <c r="E12" s="26"/>
      <c r="F12" s="33"/>
      <c r="G12" s="24"/>
      <c r="H12" s="25"/>
      <c r="I12" s="30"/>
      <c r="J12" s="26"/>
      <c r="K12" s="38"/>
      <c r="L12" s="28"/>
      <c r="M12" s="25"/>
      <c r="N12" s="24"/>
      <c r="O12" s="25"/>
      <c r="P12" s="24"/>
      <c r="Q12" s="37"/>
    </row>
    <row r="13" spans="1:17" ht="15.75" x14ac:dyDescent="0.25">
      <c r="A13" s="51" t="s">
        <v>53</v>
      </c>
      <c r="B13" s="36">
        <f>SUM(B14)</f>
        <v>152</v>
      </c>
      <c r="C13" s="13">
        <f>SUM(C14:C14)</f>
        <v>303</v>
      </c>
      <c r="D13" s="18">
        <f>SUM(D14:D14)</f>
        <v>303</v>
      </c>
      <c r="E13" s="48">
        <f>SUM(D13/C13)*100</f>
        <v>100</v>
      </c>
      <c r="F13" s="47">
        <f>SUM(F14:F14)</f>
        <v>111359</v>
      </c>
      <c r="G13" s="13">
        <f>SUM(G14:G14)</f>
        <v>83375</v>
      </c>
      <c r="H13" s="14">
        <f>SUM(K13/F13)*100</f>
        <v>74.870463994827546</v>
      </c>
      <c r="I13" s="18">
        <f>SUM(I14:I14)</f>
        <v>27984</v>
      </c>
      <c r="J13" s="17">
        <f>SUM(100-H13)</f>
        <v>25.129536005172454</v>
      </c>
      <c r="K13" s="35">
        <f>SUM(K14:K14)</f>
        <v>83375</v>
      </c>
      <c r="L13" s="13">
        <f>SUM(L14:L14)</f>
        <v>80871</v>
      </c>
      <c r="M13" s="46">
        <f>SUM(L13/K13)*100</f>
        <v>96.996701649175407</v>
      </c>
      <c r="N13" s="13">
        <f>SUM(N14:N14)</f>
        <v>745</v>
      </c>
      <c r="O13" s="46">
        <f>SUM(N13/K13)*100</f>
        <v>0.89355322338830578</v>
      </c>
      <c r="P13" s="13">
        <f>SUM(P14:P14)</f>
        <v>1759</v>
      </c>
      <c r="Q13" s="12">
        <f>SUM(P13/K13)*100</f>
        <v>2.1097451274362817</v>
      </c>
    </row>
    <row r="14" spans="1:17" ht="15" x14ac:dyDescent="0.2">
      <c r="A14" s="41" t="s">
        <v>52</v>
      </c>
      <c r="B14" s="40">
        <v>152</v>
      </c>
      <c r="C14" s="28">
        <v>303</v>
      </c>
      <c r="D14" s="27">
        <v>303</v>
      </c>
      <c r="E14" s="39">
        <f>SUM(D14/C14)*100</f>
        <v>100</v>
      </c>
      <c r="F14" s="33">
        <v>111359</v>
      </c>
      <c r="G14" s="28">
        <f>K14</f>
        <v>83375</v>
      </c>
      <c r="H14" s="25">
        <f>SUM(K14/F14)*100</f>
        <v>74.870463994827546</v>
      </c>
      <c r="I14" s="27">
        <f>F14-K14</f>
        <v>27984</v>
      </c>
      <c r="J14" s="26">
        <f>SUM(100-H14)</f>
        <v>25.129536005172454</v>
      </c>
      <c r="K14" s="16">
        <f>L14+N14+P14</f>
        <v>83375</v>
      </c>
      <c r="L14" s="28">
        <v>80871</v>
      </c>
      <c r="M14" s="43">
        <f>SUM(L14/K14)*100</f>
        <v>96.996701649175407</v>
      </c>
      <c r="N14" s="28">
        <v>745</v>
      </c>
      <c r="O14" s="43">
        <f>SUM(N14/K14)*100</f>
        <v>0.89355322338830578</v>
      </c>
      <c r="P14" s="28">
        <v>1759</v>
      </c>
      <c r="Q14" s="23">
        <f>SUM(P14/K14)*100</f>
        <v>2.1097451274362817</v>
      </c>
    </row>
    <row r="15" spans="1:17" ht="15" x14ac:dyDescent="0.2">
      <c r="A15" s="41"/>
      <c r="B15" s="40"/>
      <c r="C15" s="28"/>
      <c r="D15" s="27"/>
      <c r="E15" s="39"/>
      <c r="F15" s="33"/>
      <c r="G15" s="28"/>
      <c r="H15" s="25"/>
      <c r="I15" s="27"/>
      <c r="J15" s="26"/>
      <c r="K15" s="16"/>
      <c r="L15" s="28"/>
      <c r="M15" s="25"/>
      <c r="N15" s="28"/>
      <c r="O15" s="25"/>
      <c r="P15" s="28"/>
      <c r="Q15" s="37"/>
    </row>
    <row r="16" spans="1:17" ht="15.75" x14ac:dyDescent="0.25">
      <c r="A16" s="49" t="s">
        <v>51</v>
      </c>
      <c r="B16" s="36">
        <f>SUM(B17:B20)</f>
        <v>339</v>
      </c>
      <c r="C16" s="13">
        <f>SUM(C17:C20)</f>
        <v>599</v>
      </c>
      <c r="D16" s="18">
        <f>SUM(D17:D20)</f>
        <v>599</v>
      </c>
      <c r="E16" s="48">
        <f>SUM(D16/C16)*100</f>
        <v>100</v>
      </c>
      <c r="F16" s="47">
        <f>SUM(F17:F20)</f>
        <v>209418</v>
      </c>
      <c r="G16" s="13">
        <f>SUM(G17:G20)</f>
        <v>172841</v>
      </c>
      <c r="H16" s="14">
        <f>SUM(K16/F16)*100</f>
        <v>82.533975111977</v>
      </c>
      <c r="I16" s="18">
        <f>SUM(I17:I20)</f>
        <v>36577</v>
      </c>
      <c r="J16" s="17">
        <f>SUM(100-H16)</f>
        <v>17.466024888023</v>
      </c>
      <c r="K16" s="35">
        <f>SUM(K17:K20)</f>
        <v>172841</v>
      </c>
      <c r="L16" s="13">
        <f>SUM(L17:L20)</f>
        <v>168534</v>
      </c>
      <c r="M16" s="46">
        <f>SUM(L16/K16)*100</f>
        <v>97.508114394154163</v>
      </c>
      <c r="N16" s="13">
        <f>SUM(N17:N20)</f>
        <v>1791</v>
      </c>
      <c r="O16" s="46">
        <f>SUM(N16/K16)*100</f>
        <v>1.036212472735057</v>
      </c>
      <c r="P16" s="13">
        <f>SUM(P17:P20)</f>
        <v>2516</v>
      </c>
      <c r="Q16" s="12">
        <f>SUM(P16/K16)*100</f>
        <v>1.4556731331107782</v>
      </c>
    </row>
    <row r="17" spans="1:17" ht="15" x14ac:dyDescent="0.2">
      <c r="A17" s="41" t="s">
        <v>50</v>
      </c>
      <c r="B17" s="40">
        <v>146</v>
      </c>
      <c r="C17" s="28">
        <v>240</v>
      </c>
      <c r="D17" s="27">
        <v>240</v>
      </c>
      <c r="E17" s="39">
        <f>SUM(D17/C17)*100</f>
        <v>100</v>
      </c>
      <c r="F17" s="33">
        <v>77411</v>
      </c>
      <c r="G17" s="28">
        <f>K17</f>
        <v>63671</v>
      </c>
      <c r="H17" s="25">
        <f>SUM(K17/F17)*100</f>
        <v>82.250584542248518</v>
      </c>
      <c r="I17" s="27">
        <f>F17-K17</f>
        <v>13740</v>
      </c>
      <c r="J17" s="26">
        <f>SUM(100-H17)</f>
        <v>17.749415457751482</v>
      </c>
      <c r="K17" s="16">
        <f>L17+N17+P17</f>
        <v>63671</v>
      </c>
      <c r="L17" s="28">
        <v>62208</v>
      </c>
      <c r="M17" s="43">
        <f>SUM(L17/K17)*100</f>
        <v>97.702250632155923</v>
      </c>
      <c r="N17" s="28">
        <v>691</v>
      </c>
      <c r="O17" s="43">
        <f>SUM(N17/K17)*100</f>
        <v>1.0852664478333935</v>
      </c>
      <c r="P17" s="28">
        <v>772</v>
      </c>
      <c r="Q17" s="23">
        <f>SUM(P17/K17)*100</f>
        <v>1.2124829200106799</v>
      </c>
    </row>
    <row r="18" spans="1:17" ht="15" x14ac:dyDescent="0.2">
      <c r="A18" s="41" t="s">
        <v>49</v>
      </c>
      <c r="B18" s="40">
        <v>48</v>
      </c>
      <c r="C18" s="28">
        <v>112</v>
      </c>
      <c r="D18" s="27">
        <v>112</v>
      </c>
      <c r="E18" s="39">
        <f>SUM(D18/C18)*100</f>
        <v>100</v>
      </c>
      <c r="F18" s="33">
        <v>45874</v>
      </c>
      <c r="G18" s="28">
        <f>K18</f>
        <v>37145</v>
      </c>
      <c r="H18" s="25">
        <f>SUM(K18/F18)*100</f>
        <v>80.971792300649597</v>
      </c>
      <c r="I18" s="27">
        <f>F18-K18</f>
        <v>8729</v>
      </c>
      <c r="J18" s="26">
        <f>SUM(100-H18)</f>
        <v>19.028207699350403</v>
      </c>
      <c r="K18" s="16">
        <f>L18+N18+P18</f>
        <v>37145</v>
      </c>
      <c r="L18" s="28">
        <v>36193</v>
      </c>
      <c r="M18" s="43">
        <f>SUM(L18/K18)*100</f>
        <v>97.437070938215101</v>
      </c>
      <c r="N18" s="28">
        <v>353</v>
      </c>
      <c r="O18" s="43">
        <f>SUM(N18/K18)*100</f>
        <v>0.95032978866603846</v>
      </c>
      <c r="P18" s="28">
        <v>599</v>
      </c>
      <c r="Q18" s="23">
        <f>SUM(P18/K18)*100</f>
        <v>1.6125992731188583</v>
      </c>
    </row>
    <row r="19" spans="1:17" ht="15" x14ac:dyDescent="0.2">
      <c r="A19" s="41" t="s">
        <v>48</v>
      </c>
      <c r="B19" s="40">
        <v>113</v>
      </c>
      <c r="C19" s="28">
        <v>155</v>
      </c>
      <c r="D19" s="27">
        <v>155</v>
      </c>
      <c r="E19" s="39">
        <f>SUM(D19/C19)*100</f>
        <v>100</v>
      </c>
      <c r="F19" s="33">
        <v>47304</v>
      </c>
      <c r="G19" s="28">
        <f>K19</f>
        <v>39705</v>
      </c>
      <c r="H19" s="25">
        <f>SUM(K19/F19)*100</f>
        <v>83.935819381024857</v>
      </c>
      <c r="I19" s="27">
        <f>F19-K19</f>
        <v>7599</v>
      </c>
      <c r="J19" s="26">
        <f>SUM(100-H19)</f>
        <v>16.064180618975143</v>
      </c>
      <c r="K19" s="16">
        <f>L19+N19+P19</f>
        <v>39705</v>
      </c>
      <c r="L19" s="28">
        <v>38542</v>
      </c>
      <c r="M19" s="43">
        <f>SUM(L19/K19)*100</f>
        <v>97.070897871804561</v>
      </c>
      <c r="N19" s="28">
        <v>555</v>
      </c>
      <c r="O19" s="43">
        <f>SUM(N19/K19)*100</f>
        <v>1.3978088401964488</v>
      </c>
      <c r="P19" s="28">
        <v>608</v>
      </c>
      <c r="Q19" s="23">
        <f>SUM(P19/K19)*100</f>
        <v>1.5312932879989927</v>
      </c>
    </row>
    <row r="20" spans="1:17" ht="15" x14ac:dyDescent="0.2">
      <c r="A20" s="41" t="s">
        <v>47</v>
      </c>
      <c r="B20" s="40">
        <v>32</v>
      </c>
      <c r="C20" s="28">
        <v>92</v>
      </c>
      <c r="D20" s="27">
        <v>92</v>
      </c>
      <c r="E20" s="39">
        <f>SUM(D20/C20)*100</f>
        <v>100</v>
      </c>
      <c r="F20" s="33">
        <v>38829</v>
      </c>
      <c r="G20" s="28">
        <f>K20</f>
        <v>32320</v>
      </c>
      <c r="H20" s="25">
        <f>SUM(K20/F20)*100</f>
        <v>83.236756032862033</v>
      </c>
      <c r="I20" s="27">
        <f>F20-K20</f>
        <v>6509</v>
      </c>
      <c r="J20" s="26">
        <f>SUM(100-H20)</f>
        <v>16.763243967137967</v>
      </c>
      <c r="K20" s="16">
        <f>L20+N20+P20</f>
        <v>32320</v>
      </c>
      <c r="L20" s="28">
        <v>31591</v>
      </c>
      <c r="M20" s="43">
        <f>SUM(L20/K20)*100</f>
        <v>97.744430693069305</v>
      </c>
      <c r="N20" s="28">
        <v>192</v>
      </c>
      <c r="O20" s="43">
        <f>SUM(N20/K20)*100</f>
        <v>0.59405940594059403</v>
      </c>
      <c r="P20" s="28">
        <v>537</v>
      </c>
      <c r="Q20" s="23">
        <f>SUM(P20/K20)*100</f>
        <v>1.6615099009900991</v>
      </c>
    </row>
    <row r="21" spans="1:17" ht="15" x14ac:dyDescent="0.2">
      <c r="A21" s="41"/>
      <c r="B21" s="40"/>
      <c r="C21" s="28"/>
      <c r="D21" s="27"/>
      <c r="E21" s="39"/>
      <c r="F21" s="33"/>
      <c r="G21" s="28"/>
      <c r="H21" s="25"/>
      <c r="I21" s="27"/>
      <c r="J21" s="26"/>
      <c r="K21" s="16"/>
      <c r="L21" s="28"/>
      <c r="M21" s="25"/>
      <c r="N21" s="28"/>
      <c r="O21" s="25"/>
      <c r="P21" s="28"/>
      <c r="Q21" s="37"/>
    </row>
    <row r="22" spans="1:17" ht="15.75" x14ac:dyDescent="0.25">
      <c r="A22" s="50" t="s">
        <v>46</v>
      </c>
      <c r="B22" s="36">
        <f>SUM(B23:B24)</f>
        <v>149</v>
      </c>
      <c r="C22" s="13">
        <f>SUM(C23:C24)</f>
        <v>495</v>
      </c>
      <c r="D22" s="18">
        <f>SUM(D23:D24)</f>
        <v>495</v>
      </c>
      <c r="E22" s="48">
        <f>SUM(D22/C22)*100</f>
        <v>100</v>
      </c>
      <c r="F22" s="47">
        <f>SUM(F23:F24)</f>
        <v>208125</v>
      </c>
      <c r="G22" s="13">
        <f>SUM(G23:G24)</f>
        <v>153209</v>
      </c>
      <c r="H22" s="14">
        <f>SUM(K22/F22)*100</f>
        <v>73.613933933933936</v>
      </c>
      <c r="I22" s="18">
        <f>SUM(I23:I24)</f>
        <v>54916</v>
      </c>
      <c r="J22" s="17">
        <f>SUM(100-H22)</f>
        <v>26.386066066066064</v>
      </c>
      <c r="K22" s="35">
        <f>SUM(K23:K24)</f>
        <v>153209</v>
      </c>
      <c r="L22" s="13">
        <f>SUM(L23:L24)</f>
        <v>149423</v>
      </c>
      <c r="M22" s="46">
        <f>SUM(L22/K22)*100</f>
        <v>97.528865797701187</v>
      </c>
      <c r="N22" s="13">
        <f>SUM(N23:N24)</f>
        <v>1190</v>
      </c>
      <c r="O22" s="46">
        <f>SUM(N22/K22)*100</f>
        <v>0.77671677251336413</v>
      </c>
      <c r="P22" s="13">
        <f>SUM(P23:P24)</f>
        <v>2596</v>
      </c>
      <c r="Q22" s="12">
        <f>SUM(P22/K22)*100</f>
        <v>1.6944174297854564</v>
      </c>
    </row>
    <row r="23" spans="1:17" ht="15" x14ac:dyDescent="0.2">
      <c r="A23" s="41" t="s">
        <v>45</v>
      </c>
      <c r="B23" s="40">
        <v>76</v>
      </c>
      <c r="C23" s="28">
        <v>388</v>
      </c>
      <c r="D23" s="27">
        <v>388</v>
      </c>
      <c r="E23" s="39">
        <f>SUM(D23/C23)*100</f>
        <v>100</v>
      </c>
      <c r="F23" s="33">
        <v>173829</v>
      </c>
      <c r="G23" s="28">
        <f>K23</f>
        <v>124317</v>
      </c>
      <c r="H23" s="25">
        <f>SUM(K23/F23)*100</f>
        <v>71.516835510760586</v>
      </c>
      <c r="I23" s="27">
        <f>F23-K23</f>
        <v>49512</v>
      </c>
      <c r="J23" s="26">
        <f>SUM(100-H23)</f>
        <v>28.483164489239414</v>
      </c>
      <c r="K23" s="16">
        <f>L23+N23+P23</f>
        <v>124317</v>
      </c>
      <c r="L23" s="28">
        <v>121524</v>
      </c>
      <c r="M23" s="43">
        <f>SUM(L23/K23)*100</f>
        <v>97.753324163227873</v>
      </c>
      <c r="N23" s="28">
        <v>677</v>
      </c>
      <c r="O23" s="43">
        <f>SUM(N23/K23)*100</f>
        <v>0.54457556086456405</v>
      </c>
      <c r="P23" s="28">
        <v>2116</v>
      </c>
      <c r="Q23" s="23">
        <f>SUM(P23/K23)*100</f>
        <v>1.7021002759075587</v>
      </c>
    </row>
    <row r="24" spans="1:17" ht="15" x14ac:dyDescent="0.2">
      <c r="A24" s="41" t="s">
        <v>44</v>
      </c>
      <c r="B24" s="40">
        <v>73</v>
      </c>
      <c r="C24" s="28">
        <v>107</v>
      </c>
      <c r="D24" s="27">
        <v>107</v>
      </c>
      <c r="E24" s="39">
        <f>SUM(D24/C24)*100</f>
        <v>100</v>
      </c>
      <c r="F24" s="33">
        <v>34296</v>
      </c>
      <c r="G24" s="27">
        <f>K24</f>
        <v>28892</v>
      </c>
      <c r="H24" s="25">
        <f>SUM(K24/'[1]Diputado 3'!D25)*100</f>
        <v>84.243060415208774</v>
      </c>
      <c r="I24" s="27">
        <f>'[1]Diputado 3'!D25-K24</f>
        <v>5404</v>
      </c>
      <c r="J24" s="26">
        <f>SUM(100-H24)</f>
        <v>15.756939584791226</v>
      </c>
      <c r="K24" s="16">
        <f>L24+N24+P24</f>
        <v>28892</v>
      </c>
      <c r="L24" s="28">
        <v>27899</v>
      </c>
      <c r="M24" s="43">
        <f>SUM(L24/K24)*100</f>
        <v>96.563062439429601</v>
      </c>
      <c r="N24" s="28">
        <v>513</v>
      </c>
      <c r="O24" s="43">
        <f>SUM(N24/K24)*100</f>
        <v>1.7755780146753428</v>
      </c>
      <c r="P24" s="28">
        <v>480</v>
      </c>
      <c r="Q24" s="23">
        <f>SUM(P24/K24)*100</f>
        <v>1.6613595458950574</v>
      </c>
    </row>
    <row r="25" spans="1:17" ht="15" x14ac:dyDescent="0.2">
      <c r="A25" s="41"/>
      <c r="B25" s="40"/>
      <c r="C25" s="28"/>
      <c r="D25" s="27"/>
      <c r="E25" s="39"/>
      <c r="F25" s="33"/>
      <c r="G25" s="28"/>
      <c r="H25" s="25"/>
      <c r="I25" s="27"/>
      <c r="J25" s="26"/>
      <c r="K25" s="16"/>
      <c r="L25" s="28"/>
      <c r="M25" s="25"/>
      <c r="N25" s="28"/>
      <c r="O25" s="25"/>
      <c r="P25" s="28"/>
      <c r="Q25" s="37"/>
    </row>
    <row r="26" spans="1:17" ht="15.75" x14ac:dyDescent="0.25">
      <c r="A26" s="49" t="s">
        <v>43</v>
      </c>
      <c r="B26" s="36">
        <f>SUM(B27:B32)</f>
        <v>439</v>
      </c>
      <c r="C26" s="13">
        <f>SUM(C27:C32)</f>
        <v>949</v>
      </c>
      <c r="D26" s="18">
        <f>SUM(D27:D32)</f>
        <v>949</v>
      </c>
      <c r="E26" s="48">
        <f t="shared" ref="E26:E32" si="0">SUM(D26/C26)*100</f>
        <v>100</v>
      </c>
      <c r="F26" s="47">
        <f>SUM(F27:F32)</f>
        <v>373109</v>
      </c>
      <c r="G26" s="13">
        <f>SUM(G27:G32)</f>
        <v>290588</v>
      </c>
      <c r="H26" s="14">
        <f t="shared" ref="H26:H32" si="1">SUM(K26/F26)*100</f>
        <v>77.88287068926239</v>
      </c>
      <c r="I26" s="18">
        <f>SUM(I27:I32)</f>
        <v>82521</v>
      </c>
      <c r="J26" s="17">
        <f t="shared" ref="J26:J32" si="2">SUM(100-H26)</f>
        <v>22.11712931073761</v>
      </c>
      <c r="K26" s="35">
        <f>SUM(K27:K32)</f>
        <v>290588</v>
      </c>
      <c r="L26" s="13">
        <f>SUM(L27:L32)</f>
        <v>283467</v>
      </c>
      <c r="M26" s="46">
        <f t="shared" ref="M26:M32" si="3">SUM(L26/K26)*100</f>
        <v>97.549451457045706</v>
      </c>
      <c r="N26" s="13">
        <f>SUM(N27:N32)</f>
        <v>2216</v>
      </c>
      <c r="O26" s="46">
        <f t="shared" ref="O26:O32" si="4">SUM(N26/K26)*100</f>
        <v>0.7625917106005754</v>
      </c>
      <c r="P26" s="13">
        <f>SUM(P27:P32)</f>
        <v>4905</v>
      </c>
      <c r="Q26" s="12">
        <f t="shared" ref="Q26:Q32" si="5">SUM(P26/K26)*100</f>
        <v>1.6879568323537104</v>
      </c>
    </row>
    <row r="27" spans="1:17" ht="15" x14ac:dyDescent="0.2">
      <c r="A27" s="41" t="s">
        <v>42</v>
      </c>
      <c r="B27" s="40">
        <v>90</v>
      </c>
      <c r="C27" s="28">
        <v>305</v>
      </c>
      <c r="D27" s="45">
        <v>305</v>
      </c>
      <c r="E27" s="39">
        <f t="shared" si="0"/>
        <v>100</v>
      </c>
      <c r="F27" s="33">
        <v>128170</v>
      </c>
      <c r="G27" s="28">
        <f t="shared" ref="G27:G32" si="6">K27</f>
        <v>99985</v>
      </c>
      <c r="H27" s="25">
        <f t="shared" si="1"/>
        <v>78.009674650854336</v>
      </c>
      <c r="I27" s="27">
        <f t="shared" ref="I27:I32" si="7">F27-K27</f>
        <v>28185</v>
      </c>
      <c r="J27" s="26">
        <f t="shared" si="2"/>
        <v>21.990325349145664</v>
      </c>
      <c r="K27" s="16">
        <f t="shared" ref="K27:K32" si="8">L27+N27+P27</f>
        <v>99985</v>
      </c>
      <c r="L27" s="28">
        <v>98114</v>
      </c>
      <c r="M27" s="43">
        <f t="shared" si="3"/>
        <v>98.128719307896191</v>
      </c>
      <c r="N27" s="28">
        <v>486</v>
      </c>
      <c r="O27" s="43">
        <f t="shared" si="4"/>
        <v>0.48607291093664051</v>
      </c>
      <c r="P27" s="28">
        <v>1385</v>
      </c>
      <c r="Q27" s="23">
        <f t="shared" si="5"/>
        <v>1.3852077811671752</v>
      </c>
    </row>
    <row r="28" spans="1:17" ht="15" x14ac:dyDescent="0.2">
      <c r="A28" s="41" t="s">
        <v>41</v>
      </c>
      <c r="B28" s="40">
        <v>78</v>
      </c>
      <c r="C28" s="28">
        <v>133</v>
      </c>
      <c r="D28" s="27">
        <v>133</v>
      </c>
      <c r="E28" s="39">
        <f t="shared" si="0"/>
        <v>100</v>
      </c>
      <c r="F28" s="33">
        <v>49712</v>
      </c>
      <c r="G28" s="28">
        <f t="shared" si="6"/>
        <v>35200</v>
      </c>
      <c r="H28" s="25">
        <f t="shared" si="1"/>
        <v>70.80785323463148</v>
      </c>
      <c r="I28" s="27">
        <f t="shared" si="7"/>
        <v>14512</v>
      </c>
      <c r="J28" s="26">
        <f t="shared" si="2"/>
        <v>29.19214676536852</v>
      </c>
      <c r="K28" s="16">
        <f t="shared" si="8"/>
        <v>35200</v>
      </c>
      <c r="L28" s="28">
        <v>34137</v>
      </c>
      <c r="M28" s="43">
        <f t="shared" si="3"/>
        <v>96.98011363636364</v>
      </c>
      <c r="N28" s="28">
        <v>296</v>
      </c>
      <c r="O28" s="43">
        <f t="shared" si="4"/>
        <v>0.84090909090909094</v>
      </c>
      <c r="P28" s="28">
        <v>767</v>
      </c>
      <c r="Q28" s="23">
        <f t="shared" si="5"/>
        <v>2.1789772727272725</v>
      </c>
    </row>
    <row r="29" spans="1:17" ht="15" x14ac:dyDescent="0.2">
      <c r="A29" s="41" t="s">
        <v>40</v>
      </c>
      <c r="B29" s="40">
        <v>81</v>
      </c>
      <c r="C29" s="27">
        <v>175</v>
      </c>
      <c r="D29" s="44">
        <v>175</v>
      </c>
      <c r="E29" s="39">
        <f t="shared" si="0"/>
        <v>100</v>
      </c>
      <c r="F29" s="33">
        <v>70859</v>
      </c>
      <c r="G29" s="28">
        <f t="shared" si="6"/>
        <v>53728</v>
      </c>
      <c r="H29" s="25">
        <f t="shared" si="1"/>
        <v>75.823819133772702</v>
      </c>
      <c r="I29" s="27">
        <f t="shared" si="7"/>
        <v>17131</v>
      </c>
      <c r="J29" s="26">
        <f t="shared" si="2"/>
        <v>24.176180866227298</v>
      </c>
      <c r="K29" s="16">
        <f t="shared" si="8"/>
        <v>53728</v>
      </c>
      <c r="L29" s="28">
        <v>52386</v>
      </c>
      <c r="M29" s="43">
        <f t="shared" si="3"/>
        <v>97.502233472304951</v>
      </c>
      <c r="N29" s="28">
        <v>425</v>
      </c>
      <c r="O29" s="43">
        <f t="shared" si="4"/>
        <v>0.79102144133412744</v>
      </c>
      <c r="P29" s="28">
        <v>917</v>
      </c>
      <c r="Q29" s="23">
        <f t="shared" si="5"/>
        <v>1.706745086360929</v>
      </c>
    </row>
    <row r="30" spans="1:17" ht="15" x14ac:dyDescent="0.2">
      <c r="A30" s="41" t="s">
        <v>39</v>
      </c>
      <c r="B30" s="40">
        <v>78</v>
      </c>
      <c r="C30" s="28">
        <v>127</v>
      </c>
      <c r="D30" s="27">
        <v>127</v>
      </c>
      <c r="E30" s="39">
        <f t="shared" si="0"/>
        <v>100</v>
      </c>
      <c r="F30" s="33">
        <v>46704</v>
      </c>
      <c r="G30" s="28">
        <f t="shared" si="6"/>
        <v>37265</v>
      </c>
      <c r="H30" s="25">
        <f t="shared" si="1"/>
        <v>79.789739636861938</v>
      </c>
      <c r="I30" s="27">
        <f t="shared" si="7"/>
        <v>9439</v>
      </c>
      <c r="J30" s="26">
        <f t="shared" si="2"/>
        <v>20.210260363138062</v>
      </c>
      <c r="K30" s="16">
        <f t="shared" si="8"/>
        <v>37265</v>
      </c>
      <c r="L30" s="28">
        <v>35924</v>
      </c>
      <c r="M30" s="43">
        <f t="shared" si="3"/>
        <v>96.401449080907014</v>
      </c>
      <c r="N30" s="28">
        <v>447</v>
      </c>
      <c r="O30" s="43">
        <f t="shared" si="4"/>
        <v>1.1995169730309942</v>
      </c>
      <c r="P30" s="28">
        <v>894</v>
      </c>
      <c r="Q30" s="23">
        <f t="shared" si="5"/>
        <v>2.3990339460619885</v>
      </c>
    </row>
    <row r="31" spans="1:17" ht="15" x14ac:dyDescent="0.2">
      <c r="A31" s="41" t="s">
        <v>38</v>
      </c>
      <c r="B31" s="40">
        <v>67</v>
      </c>
      <c r="C31" s="28">
        <v>129</v>
      </c>
      <c r="D31" s="27">
        <v>129</v>
      </c>
      <c r="E31" s="39">
        <f t="shared" si="0"/>
        <v>100</v>
      </c>
      <c r="F31" s="33">
        <v>49001</v>
      </c>
      <c r="G31" s="28">
        <f t="shared" si="6"/>
        <v>39694</v>
      </c>
      <c r="H31" s="25">
        <f t="shared" si="1"/>
        <v>81.006510071223033</v>
      </c>
      <c r="I31" s="27">
        <f t="shared" si="7"/>
        <v>9307</v>
      </c>
      <c r="J31" s="26">
        <f t="shared" si="2"/>
        <v>18.993489928776967</v>
      </c>
      <c r="K31" s="16">
        <f t="shared" si="8"/>
        <v>39694</v>
      </c>
      <c r="L31" s="28">
        <v>38859</v>
      </c>
      <c r="M31" s="43">
        <f t="shared" si="3"/>
        <v>97.896407517508948</v>
      </c>
      <c r="N31" s="28">
        <v>297</v>
      </c>
      <c r="O31" s="43">
        <f t="shared" si="4"/>
        <v>0.74822391293394475</v>
      </c>
      <c r="P31" s="28">
        <v>538</v>
      </c>
      <c r="Q31" s="23">
        <f t="shared" si="5"/>
        <v>1.3553685695571118</v>
      </c>
    </row>
    <row r="32" spans="1:17" ht="15" x14ac:dyDescent="0.2">
      <c r="A32" s="41" t="s">
        <v>37</v>
      </c>
      <c r="B32" s="31">
        <v>45</v>
      </c>
      <c r="C32" s="28">
        <v>80</v>
      </c>
      <c r="D32" s="27">
        <v>80</v>
      </c>
      <c r="E32" s="26">
        <f t="shared" si="0"/>
        <v>100</v>
      </c>
      <c r="F32" s="33">
        <v>28663</v>
      </c>
      <c r="G32" s="28">
        <f t="shared" si="6"/>
        <v>24716</v>
      </c>
      <c r="H32" s="25">
        <f t="shared" si="1"/>
        <v>86.229634022956418</v>
      </c>
      <c r="I32" s="27">
        <f t="shared" si="7"/>
        <v>3947</v>
      </c>
      <c r="J32" s="26">
        <f t="shared" si="2"/>
        <v>13.770365977043582</v>
      </c>
      <c r="K32" s="16">
        <f t="shared" si="8"/>
        <v>24716</v>
      </c>
      <c r="L32" s="28">
        <v>24047</v>
      </c>
      <c r="M32" s="25">
        <f t="shared" si="3"/>
        <v>97.293251335167511</v>
      </c>
      <c r="N32" s="28">
        <v>265</v>
      </c>
      <c r="O32" s="25">
        <f t="shared" si="4"/>
        <v>1.0721799643955332</v>
      </c>
      <c r="P32" s="28">
        <v>404</v>
      </c>
      <c r="Q32" s="23">
        <f t="shared" si="5"/>
        <v>1.6345687004369638</v>
      </c>
    </row>
    <row r="33" spans="1:17" ht="15" x14ac:dyDescent="0.2">
      <c r="A33" s="41"/>
      <c r="B33" s="40"/>
      <c r="C33" s="28"/>
      <c r="D33" s="27"/>
      <c r="E33" s="39"/>
      <c r="F33" s="29"/>
      <c r="G33" s="24"/>
      <c r="H33" s="25"/>
      <c r="I33" s="30"/>
      <c r="J33" s="26"/>
      <c r="K33" s="38"/>
      <c r="L33" s="24"/>
      <c r="M33" s="25"/>
      <c r="N33" s="24"/>
      <c r="O33" s="25"/>
      <c r="P33" s="24"/>
      <c r="Q33" s="37"/>
    </row>
    <row r="34" spans="1:17" ht="15.75" x14ac:dyDescent="0.25">
      <c r="A34" s="22" t="s">
        <v>36</v>
      </c>
      <c r="B34" s="21">
        <f>SUM(B35:B36)</f>
        <v>115</v>
      </c>
      <c r="C34" s="15">
        <f>SUM(C35:C36)</f>
        <v>166</v>
      </c>
      <c r="D34" s="20">
        <f>SUM(D35:D36)</f>
        <v>166</v>
      </c>
      <c r="E34" s="17">
        <f>SUM(D34/C34)*100</f>
        <v>100</v>
      </c>
      <c r="F34" s="19">
        <f>SUM(F35:F36)</f>
        <v>49523</v>
      </c>
      <c r="G34" s="13">
        <f>SUM(G35:G36)</f>
        <v>39915</v>
      </c>
      <c r="H34" s="14">
        <f>SUM(K34/F34)*100</f>
        <v>80.598913636088284</v>
      </c>
      <c r="I34" s="18">
        <f>SUM(I35:I36)</f>
        <v>9608</v>
      </c>
      <c r="J34" s="17">
        <f>SUM(100-H34)</f>
        <v>19.401086363911716</v>
      </c>
      <c r="K34" s="35">
        <f>SUM(K35:K36)</f>
        <v>39915</v>
      </c>
      <c r="L34" s="15">
        <f>SUM(L35:L36)</f>
        <v>38183</v>
      </c>
      <c r="M34" s="14">
        <f>SUM(L34/K34)*100</f>
        <v>95.660779155705882</v>
      </c>
      <c r="N34" s="15">
        <f>SUM(N35:N36)</f>
        <v>742</v>
      </c>
      <c r="O34" s="14">
        <f>SUM(N34/K34)*100</f>
        <v>1.8589502693223099</v>
      </c>
      <c r="P34" s="13">
        <f>SUM(P35:P36)</f>
        <v>990</v>
      </c>
      <c r="Q34" s="12">
        <f>SUM(P34/K34)*100</f>
        <v>2.480270574971815</v>
      </c>
    </row>
    <row r="35" spans="1:17" ht="15" x14ac:dyDescent="0.2">
      <c r="A35" s="32" t="s">
        <v>35</v>
      </c>
      <c r="B35" s="31">
        <v>70</v>
      </c>
      <c r="C35" s="28">
        <v>97</v>
      </c>
      <c r="D35" s="30">
        <v>97</v>
      </c>
      <c r="E35" s="26">
        <f>SUM(D35/C35)*100</f>
        <v>100</v>
      </c>
      <c r="F35" s="33">
        <v>28028</v>
      </c>
      <c r="G35" s="28">
        <f>K35</f>
        <v>22816</v>
      </c>
      <c r="H35" s="25">
        <f>SUM(K35/F35)*100</f>
        <v>81.404309975738542</v>
      </c>
      <c r="I35" s="27">
        <f>F35-K35</f>
        <v>5212</v>
      </c>
      <c r="J35" s="26">
        <f>SUM(100-H35)</f>
        <v>18.595690024261458</v>
      </c>
      <c r="K35" s="16">
        <f>L35+N35+P35</f>
        <v>22816</v>
      </c>
      <c r="L35" s="24">
        <v>21724</v>
      </c>
      <c r="M35" s="25">
        <f>SUM(L35/K35)*100</f>
        <v>95.213884992987374</v>
      </c>
      <c r="N35" s="24">
        <v>499</v>
      </c>
      <c r="O35" s="25">
        <f>SUM(N35/K35)*100</f>
        <v>2.1870617110799437</v>
      </c>
      <c r="P35" s="28">
        <v>593</v>
      </c>
      <c r="Q35" s="23">
        <f>SUM(P35/K35)*100</f>
        <v>2.5990532959326789</v>
      </c>
    </row>
    <row r="36" spans="1:17" ht="15" x14ac:dyDescent="0.2">
      <c r="A36" s="32" t="s">
        <v>34</v>
      </c>
      <c r="B36" s="31">
        <v>45</v>
      </c>
      <c r="C36" s="28">
        <v>69</v>
      </c>
      <c r="D36" s="30">
        <v>69</v>
      </c>
      <c r="E36" s="26">
        <f>SUM(D36/C36)*100</f>
        <v>100</v>
      </c>
      <c r="F36" s="33">
        <v>21495</v>
      </c>
      <c r="G36" s="28">
        <f>K36</f>
        <v>17099</v>
      </c>
      <c r="H36" s="25">
        <f>SUM(K36/F36)*100</f>
        <v>79.548732263317049</v>
      </c>
      <c r="I36" s="27">
        <f>F36-K36</f>
        <v>4396</v>
      </c>
      <c r="J36" s="26">
        <f>SUM(100-H36)</f>
        <v>20.451267736682951</v>
      </c>
      <c r="K36" s="16">
        <f>L36+N36+P36</f>
        <v>17099</v>
      </c>
      <c r="L36" s="24">
        <v>16459</v>
      </c>
      <c r="M36" s="25">
        <f>SUM(L36/K36)*100</f>
        <v>96.2570910579566</v>
      </c>
      <c r="N36" s="24">
        <v>243</v>
      </c>
      <c r="O36" s="25">
        <f>SUM(N36/K36)*100</f>
        <v>1.4211357389321013</v>
      </c>
      <c r="P36" s="28">
        <v>397</v>
      </c>
      <c r="Q36" s="23">
        <f>SUM(P36/K36)*100</f>
        <v>2.321773203111293</v>
      </c>
    </row>
    <row r="37" spans="1:17" ht="15" x14ac:dyDescent="0.2">
      <c r="A37" s="41"/>
      <c r="B37" s="40"/>
      <c r="C37" s="28"/>
      <c r="D37" s="27"/>
      <c r="E37" s="39"/>
      <c r="F37" s="29"/>
      <c r="G37" s="24"/>
      <c r="H37" s="25"/>
      <c r="I37" s="30"/>
      <c r="J37" s="26"/>
      <c r="K37" s="38"/>
      <c r="L37" s="24"/>
      <c r="M37" s="25"/>
      <c r="N37" s="24"/>
      <c r="O37" s="25"/>
      <c r="P37" s="24"/>
      <c r="Q37" s="37"/>
    </row>
    <row r="38" spans="1:17" ht="15.75" x14ac:dyDescent="0.25">
      <c r="A38" s="22" t="s">
        <v>33</v>
      </c>
      <c r="B38" s="21">
        <f>SUM(B39:B41)</f>
        <v>191</v>
      </c>
      <c r="C38" s="15">
        <f>SUM(C39:C41)</f>
        <v>312</v>
      </c>
      <c r="D38" s="20">
        <f>SUM(D39:D41)</f>
        <v>312</v>
      </c>
      <c r="E38" s="17">
        <f>SUM(D38/C38)*100</f>
        <v>100</v>
      </c>
      <c r="F38" s="19">
        <f>SUM(F39:F41)</f>
        <v>105559</v>
      </c>
      <c r="G38" s="15">
        <f>SUM(G39:G41)</f>
        <v>91858</v>
      </c>
      <c r="H38" s="14">
        <f>SUM(K38/F38)*100</f>
        <v>87.020528803796921</v>
      </c>
      <c r="I38" s="20">
        <f>SUM(I39:I41)</f>
        <v>13701</v>
      </c>
      <c r="J38" s="17">
        <f>SUM(100-H38)</f>
        <v>12.979471196203079</v>
      </c>
      <c r="K38" s="34">
        <f>SUM(K39:K41)</f>
        <v>91858</v>
      </c>
      <c r="L38" s="15">
        <f>SUM(L39:L41)</f>
        <v>89816</v>
      </c>
      <c r="M38" s="14">
        <f>SUM(L38/K38)*100</f>
        <v>97.777003636046942</v>
      </c>
      <c r="N38" s="15">
        <f>SUM(N39:N41)</f>
        <v>871</v>
      </c>
      <c r="O38" s="14">
        <f>SUM(N38/K38)*100</f>
        <v>0.94820266062836112</v>
      </c>
      <c r="P38" s="13">
        <f>SUM(P39:P41)</f>
        <v>1171</v>
      </c>
      <c r="Q38" s="12">
        <f>SUM(P38/K38)*100</f>
        <v>1.2747937033246968</v>
      </c>
    </row>
    <row r="39" spans="1:17" ht="15" x14ac:dyDescent="0.2">
      <c r="A39" s="32" t="s">
        <v>32</v>
      </c>
      <c r="B39" s="31">
        <v>23</v>
      </c>
      <c r="C39" s="42">
        <v>99</v>
      </c>
      <c r="D39" s="30">
        <v>99</v>
      </c>
      <c r="E39" s="26">
        <f>SUM(D39/C39)*100</f>
        <v>100</v>
      </c>
      <c r="F39" s="33">
        <v>44412</v>
      </c>
      <c r="G39" s="28">
        <f>K39</f>
        <v>37312</v>
      </c>
      <c r="H39" s="25">
        <f>SUM(K39/F39)*100</f>
        <v>84.013329730703418</v>
      </c>
      <c r="I39" s="27">
        <f>F39-K39</f>
        <v>7100</v>
      </c>
      <c r="J39" s="26">
        <f>SUM(100-H39)</f>
        <v>15.986670269296582</v>
      </c>
      <c r="K39" s="16">
        <f>L39+N39+P39</f>
        <v>37312</v>
      </c>
      <c r="L39" s="24">
        <v>36769</v>
      </c>
      <c r="M39" s="25">
        <f>SUM(L39/K39)*100</f>
        <v>98.544704116638087</v>
      </c>
      <c r="N39" s="24">
        <v>183</v>
      </c>
      <c r="O39" s="25">
        <f>SUM(N39/K39)*100</f>
        <v>0.49045883361921094</v>
      </c>
      <c r="P39" s="28">
        <v>360</v>
      </c>
      <c r="Q39" s="23">
        <f>SUM(P39/K39)*100</f>
        <v>0.96483704974271012</v>
      </c>
    </row>
    <row r="40" spans="1:17" ht="15" x14ac:dyDescent="0.2">
      <c r="A40" s="32" t="s">
        <v>31</v>
      </c>
      <c r="B40" s="31">
        <v>74</v>
      </c>
      <c r="C40" s="28">
        <v>96</v>
      </c>
      <c r="D40" s="30">
        <v>96</v>
      </c>
      <c r="E40" s="26">
        <f>SUM(D40/C40)*100</f>
        <v>100</v>
      </c>
      <c r="F40" s="33">
        <v>29753</v>
      </c>
      <c r="G40" s="28">
        <f>K40</f>
        <v>26961</v>
      </c>
      <c r="H40" s="25">
        <f>SUM(K40/F40)*100</f>
        <v>90.616072328840787</v>
      </c>
      <c r="I40" s="27">
        <f>F40-K40</f>
        <v>2792</v>
      </c>
      <c r="J40" s="26">
        <f>SUM(100-H40)</f>
        <v>9.3839276711592134</v>
      </c>
      <c r="K40" s="16">
        <f>L40+N40+P40</f>
        <v>26961</v>
      </c>
      <c r="L40" s="24">
        <v>26227</v>
      </c>
      <c r="M40" s="25">
        <f>SUM(L40/K40)*100</f>
        <v>97.277549052334848</v>
      </c>
      <c r="N40" s="24">
        <v>358</v>
      </c>
      <c r="O40" s="25">
        <f>SUM(N40/K40)*100</f>
        <v>1.3278439227031638</v>
      </c>
      <c r="P40" s="24">
        <v>376</v>
      </c>
      <c r="Q40" s="23">
        <f>SUM(P40/K40)*100</f>
        <v>1.3946070249619822</v>
      </c>
    </row>
    <row r="41" spans="1:17" ht="15" x14ac:dyDescent="0.2">
      <c r="A41" s="32" t="s">
        <v>30</v>
      </c>
      <c r="B41" s="31">
        <v>94</v>
      </c>
      <c r="C41" s="28">
        <v>117</v>
      </c>
      <c r="D41" s="30">
        <v>117</v>
      </c>
      <c r="E41" s="26">
        <f>SUM(D41/C41)*100</f>
        <v>100</v>
      </c>
      <c r="F41" s="33">
        <v>31394</v>
      </c>
      <c r="G41" s="28">
        <f>K41</f>
        <v>27585</v>
      </c>
      <c r="H41" s="25">
        <f>SUM(K41/F41)*100</f>
        <v>87.867108364655664</v>
      </c>
      <c r="I41" s="27">
        <f>F41-K41</f>
        <v>3809</v>
      </c>
      <c r="J41" s="26">
        <f>SUM(100-H41)</f>
        <v>12.132891635344336</v>
      </c>
      <c r="K41" s="16">
        <f>L41+N41+P41</f>
        <v>27585</v>
      </c>
      <c r="L41" s="24">
        <v>26820</v>
      </c>
      <c r="M41" s="25">
        <f>SUM(L41/K41)*100</f>
        <v>97.226753670473087</v>
      </c>
      <c r="N41" s="24">
        <v>330</v>
      </c>
      <c r="O41" s="25">
        <f>SUM(N41/K41)*100</f>
        <v>1.1963023382272975</v>
      </c>
      <c r="P41" s="24">
        <v>435</v>
      </c>
      <c r="Q41" s="23">
        <f>SUM(P41/K41)*100</f>
        <v>1.5769439912996193</v>
      </c>
    </row>
    <row r="42" spans="1:17" ht="15" x14ac:dyDescent="0.2">
      <c r="A42" s="41"/>
      <c r="B42" s="40"/>
      <c r="C42" s="28"/>
      <c r="D42" s="27"/>
      <c r="E42" s="39"/>
      <c r="F42" s="29"/>
      <c r="G42" s="24"/>
      <c r="H42" s="25"/>
      <c r="I42" s="30"/>
      <c r="J42" s="26"/>
      <c r="K42" s="38"/>
      <c r="L42" s="24"/>
      <c r="M42" s="25"/>
      <c r="N42" s="24"/>
      <c r="O42" s="25"/>
      <c r="P42" s="24"/>
      <c r="Q42" s="37"/>
    </row>
    <row r="43" spans="1:17" ht="15.75" x14ac:dyDescent="0.25">
      <c r="A43" s="22" t="s">
        <v>29</v>
      </c>
      <c r="B43" s="21">
        <f>SUM(B44:B45)</f>
        <v>155</v>
      </c>
      <c r="C43" s="15">
        <f>SUM(C44:C45)</f>
        <v>253</v>
      </c>
      <c r="D43" s="20">
        <f>SUM(D44:D45)</f>
        <v>253</v>
      </c>
      <c r="E43" s="17">
        <f>SUM(D43/C43)*100</f>
        <v>100</v>
      </c>
      <c r="F43" s="19">
        <f>SUM(F44:F45)</f>
        <v>85182</v>
      </c>
      <c r="G43" s="15">
        <f>SUM(G44:G45)</f>
        <v>75898</v>
      </c>
      <c r="H43" s="14">
        <f>SUM(K43/F43)*100</f>
        <v>89.100983775915097</v>
      </c>
      <c r="I43" s="20">
        <f>SUM(I44:I45)</f>
        <v>9284</v>
      </c>
      <c r="J43" s="17">
        <f>SUM(100-H43)</f>
        <v>10.899016224084903</v>
      </c>
      <c r="K43" s="34">
        <f>SUM(K44:K45)</f>
        <v>75898</v>
      </c>
      <c r="L43" s="15">
        <f>SUM(L44:L45)</f>
        <v>73753</v>
      </c>
      <c r="M43" s="14">
        <f>SUM(L43/K43)*100</f>
        <v>97.17383857282141</v>
      </c>
      <c r="N43" s="15">
        <f>SUM(N44:N45)</f>
        <v>1029</v>
      </c>
      <c r="O43" s="14">
        <f>SUM(N43/K43)*100</f>
        <v>1.3557669503807741</v>
      </c>
      <c r="P43" s="13">
        <f>SUM(P44:P45)</f>
        <v>1116</v>
      </c>
      <c r="Q43" s="12">
        <f>SUM(P43/K43)*100</f>
        <v>1.4703944767978074</v>
      </c>
    </row>
    <row r="44" spans="1:17" ht="15" x14ac:dyDescent="0.2">
      <c r="A44" s="32" t="s">
        <v>28</v>
      </c>
      <c r="B44" s="31">
        <v>74</v>
      </c>
      <c r="C44" s="42">
        <v>126</v>
      </c>
      <c r="D44" s="30">
        <v>126</v>
      </c>
      <c r="E44" s="26">
        <f>SUM(D44/C44)*100</f>
        <v>100</v>
      </c>
      <c r="F44" s="33">
        <v>43176</v>
      </c>
      <c r="G44" s="28">
        <f>K44</f>
        <v>38379</v>
      </c>
      <c r="H44" s="25">
        <f>SUM(K44/F44)*100</f>
        <v>88.889660922734848</v>
      </c>
      <c r="I44" s="27">
        <f>F44-K44</f>
        <v>4797</v>
      </c>
      <c r="J44" s="26">
        <f>SUM(100-H44)</f>
        <v>11.110339077265152</v>
      </c>
      <c r="K44" s="16">
        <f>L44+N44+P44</f>
        <v>38379</v>
      </c>
      <c r="L44" s="24">
        <v>37312</v>
      </c>
      <c r="M44" s="25">
        <f>SUM(L44/K44)*100</f>
        <v>97.219833763255949</v>
      </c>
      <c r="N44" s="24">
        <v>453</v>
      </c>
      <c r="O44" s="25">
        <f>SUM(N44/K44)*100</f>
        <v>1.1803329946064254</v>
      </c>
      <c r="P44" s="28">
        <v>614</v>
      </c>
      <c r="Q44" s="23">
        <f>SUM(P44/K44)*100</f>
        <v>1.5998332421376276</v>
      </c>
    </row>
    <row r="45" spans="1:17" ht="15" x14ac:dyDescent="0.2">
      <c r="A45" s="32" t="s">
        <v>27</v>
      </c>
      <c r="B45" s="31">
        <v>81</v>
      </c>
      <c r="C45" s="28">
        <v>127</v>
      </c>
      <c r="D45" s="30">
        <v>127</v>
      </c>
      <c r="E45" s="26">
        <f>SUM(D45/C45)*100</f>
        <v>100</v>
      </c>
      <c r="F45" s="33">
        <v>42006</v>
      </c>
      <c r="G45" s="28">
        <f>K45</f>
        <v>37519</v>
      </c>
      <c r="H45" s="25">
        <f>SUM(K45/F45)*100</f>
        <v>89.318192639146787</v>
      </c>
      <c r="I45" s="27">
        <f>F45-K45</f>
        <v>4487</v>
      </c>
      <c r="J45" s="26">
        <f>SUM(100-H45)</f>
        <v>10.681807360853213</v>
      </c>
      <c r="K45" s="16">
        <f>L45+N45+P45</f>
        <v>37519</v>
      </c>
      <c r="L45" s="24">
        <v>36441</v>
      </c>
      <c r="M45" s="25">
        <f>SUM(L45/K45)*100</f>
        <v>97.126789093525943</v>
      </c>
      <c r="N45" s="24">
        <v>576</v>
      </c>
      <c r="O45" s="25">
        <f>SUM(N45/K45)*100</f>
        <v>1.5352221541085851</v>
      </c>
      <c r="P45" s="24">
        <v>502</v>
      </c>
      <c r="Q45" s="23">
        <f>SUM(P45/K45)*100</f>
        <v>1.3379887523654683</v>
      </c>
    </row>
    <row r="46" spans="1:17" ht="15" x14ac:dyDescent="0.2">
      <c r="A46" s="41"/>
      <c r="B46" s="40"/>
      <c r="C46" s="28"/>
      <c r="D46" s="27"/>
      <c r="E46" s="39"/>
      <c r="F46" s="29"/>
      <c r="G46" s="24"/>
      <c r="H46" s="25"/>
      <c r="I46" s="30"/>
      <c r="J46" s="26"/>
      <c r="K46" s="38"/>
      <c r="L46" s="24"/>
      <c r="M46" s="25"/>
      <c r="N46" s="24"/>
      <c r="O46" s="25"/>
      <c r="P46" s="24"/>
      <c r="Q46" s="37"/>
    </row>
    <row r="47" spans="1:17" ht="15.75" x14ac:dyDescent="0.25">
      <c r="A47" s="22" t="s">
        <v>26</v>
      </c>
      <c r="B47" s="21">
        <f>SUM(B48:B53)</f>
        <v>421</v>
      </c>
      <c r="C47" s="15">
        <f>SUM(C48:C53)</f>
        <v>2265</v>
      </c>
      <c r="D47" s="20">
        <f>SUM(D48:D53)</f>
        <v>2265</v>
      </c>
      <c r="E47" s="17">
        <f t="shared" ref="E47:E53" si="9">SUM(D47/C47)*100</f>
        <v>100</v>
      </c>
      <c r="F47" s="19">
        <f>SUM(F48:F53)</f>
        <v>1022911</v>
      </c>
      <c r="G47" s="15">
        <f>SUM(G48:G53)</f>
        <v>764404</v>
      </c>
      <c r="H47" s="14">
        <f t="shared" ref="H47:H53" si="10">SUM(K47/F47)*100</f>
        <v>74.728299920520953</v>
      </c>
      <c r="I47" s="20">
        <f>SUM(I48:I53)</f>
        <v>258507</v>
      </c>
      <c r="J47" s="17">
        <f t="shared" ref="J47:J53" si="11">SUM(100-H47)</f>
        <v>25.271700079479047</v>
      </c>
      <c r="K47" s="34">
        <f>SUM(K48:K53)</f>
        <v>764404</v>
      </c>
      <c r="L47" s="15">
        <f>SUM(L48:L53)</f>
        <v>749426</v>
      </c>
      <c r="M47" s="14">
        <f t="shared" ref="M47:M53" si="12">SUM(L47/K47)*100</f>
        <v>98.040564936865849</v>
      </c>
      <c r="N47" s="15">
        <f>SUM(N48:N53)</f>
        <v>3446</v>
      </c>
      <c r="O47" s="14">
        <f t="shared" ref="O47:O53" si="13">SUM(N47/K47)*100</f>
        <v>0.45080873464817034</v>
      </c>
      <c r="P47" s="13">
        <f>SUM(P48:P53)</f>
        <v>11532</v>
      </c>
      <c r="Q47" s="12">
        <f t="shared" ref="Q47:Q53" si="14">SUM(P47/K47)*100</f>
        <v>1.5086263284859838</v>
      </c>
    </row>
    <row r="48" spans="1:17" ht="15" x14ac:dyDescent="0.2">
      <c r="A48" s="32" t="s">
        <v>25</v>
      </c>
      <c r="B48" s="31">
        <v>84</v>
      </c>
      <c r="C48" s="28">
        <v>142</v>
      </c>
      <c r="D48" s="30">
        <v>142</v>
      </c>
      <c r="E48" s="26">
        <f t="shared" si="9"/>
        <v>100</v>
      </c>
      <c r="F48" s="33">
        <v>47202</v>
      </c>
      <c r="G48" s="28">
        <f t="shared" ref="G48:G53" si="15">K48</f>
        <v>37089</v>
      </c>
      <c r="H48" s="25">
        <f t="shared" si="10"/>
        <v>78.575060378797517</v>
      </c>
      <c r="I48" s="27">
        <f t="shared" ref="I48:I53" si="16">F48-K48</f>
        <v>10113</v>
      </c>
      <c r="J48" s="26">
        <f t="shared" si="11"/>
        <v>21.424939621202483</v>
      </c>
      <c r="K48" s="16">
        <f t="shared" ref="K48:K53" si="17">L48+N48+P48</f>
        <v>37089</v>
      </c>
      <c r="L48" s="24">
        <v>35615</v>
      </c>
      <c r="M48" s="25">
        <f t="shared" si="12"/>
        <v>96.025775836501396</v>
      </c>
      <c r="N48" s="24">
        <v>488</v>
      </c>
      <c r="O48" s="25">
        <f t="shared" si="13"/>
        <v>1.3157539971420098</v>
      </c>
      <c r="P48" s="28">
        <v>986</v>
      </c>
      <c r="Q48" s="23">
        <f t="shared" si="14"/>
        <v>2.6584701663566017</v>
      </c>
    </row>
    <row r="49" spans="1:17" ht="15" x14ac:dyDescent="0.2">
      <c r="A49" s="32" t="s">
        <v>24</v>
      </c>
      <c r="B49" s="31">
        <v>66</v>
      </c>
      <c r="C49" s="28">
        <v>528</v>
      </c>
      <c r="D49" s="30">
        <v>528</v>
      </c>
      <c r="E49" s="26">
        <f t="shared" si="9"/>
        <v>100</v>
      </c>
      <c r="F49" s="33">
        <v>251303</v>
      </c>
      <c r="G49" s="28">
        <f t="shared" si="15"/>
        <v>185212</v>
      </c>
      <c r="H49" s="25">
        <f t="shared" si="10"/>
        <v>73.700672097030278</v>
      </c>
      <c r="I49" s="27">
        <f t="shared" si="16"/>
        <v>66091</v>
      </c>
      <c r="J49" s="26">
        <f t="shared" si="11"/>
        <v>26.299327902969722</v>
      </c>
      <c r="K49" s="16">
        <f t="shared" si="17"/>
        <v>185212</v>
      </c>
      <c r="L49" s="24">
        <v>181743</v>
      </c>
      <c r="M49" s="25">
        <f t="shared" si="12"/>
        <v>98.127011208776977</v>
      </c>
      <c r="N49" s="24">
        <v>787</v>
      </c>
      <c r="O49" s="25">
        <f t="shared" si="13"/>
        <v>0.42491847180528258</v>
      </c>
      <c r="P49" s="28">
        <v>2682</v>
      </c>
      <c r="Q49" s="23">
        <f t="shared" si="14"/>
        <v>1.4480703194177482</v>
      </c>
    </row>
    <row r="50" spans="1:17" ht="15" x14ac:dyDescent="0.2">
      <c r="A50" s="32" t="s">
        <v>23</v>
      </c>
      <c r="B50" s="31">
        <v>63</v>
      </c>
      <c r="C50" s="28">
        <v>372</v>
      </c>
      <c r="D50" s="30">
        <v>372</v>
      </c>
      <c r="E50" s="39">
        <f t="shared" si="9"/>
        <v>100</v>
      </c>
      <c r="F50" s="33">
        <v>167207</v>
      </c>
      <c r="G50" s="28">
        <f t="shared" si="15"/>
        <v>120249</v>
      </c>
      <c r="H50" s="25">
        <f t="shared" si="10"/>
        <v>71.916247525522266</v>
      </c>
      <c r="I50" s="27">
        <f t="shared" si="16"/>
        <v>46958</v>
      </c>
      <c r="J50" s="26">
        <f t="shared" si="11"/>
        <v>28.083752474477734</v>
      </c>
      <c r="K50" s="16">
        <f t="shared" si="17"/>
        <v>120249</v>
      </c>
      <c r="L50" s="24">
        <v>118151</v>
      </c>
      <c r="M50" s="25">
        <f t="shared" si="12"/>
        <v>98.255286946253193</v>
      </c>
      <c r="N50" s="24">
        <v>413</v>
      </c>
      <c r="O50" s="25">
        <f t="shared" si="13"/>
        <v>0.34345399961746043</v>
      </c>
      <c r="P50" s="28">
        <v>1685</v>
      </c>
      <c r="Q50" s="23">
        <f t="shared" si="14"/>
        <v>1.4012590541293481</v>
      </c>
    </row>
    <row r="51" spans="1:17" ht="15" x14ac:dyDescent="0.2">
      <c r="A51" s="32" t="s">
        <v>22</v>
      </c>
      <c r="B51" s="31">
        <v>78</v>
      </c>
      <c r="C51" s="28">
        <v>359</v>
      </c>
      <c r="D51" s="30">
        <v>359</v>
      </c>
      <c r="E51" s="26">
        <f t="shared" si="9"/>
        <v>100</v>
      </c>
      <c r="F51" s="33">
        <v>168624</v>
      </c>
      <c r="G51" s="28">
        <f t="shared" si="15"/>
        <v>122841</v>
      </c>
      <c r="H51" s="25">
        <f t="shared" si="10"/>
        <v>72.849060631938514</v>
      </c>
      <c r="I51" s="27">
        <f t="shared" si="16"/>
        <v>45783</v>
      </c>
      <c r="J51" s="26">
        <f t="shared" si="11"/>
        <v>27.150939368061486</v>
      </c>
      <c r="K51" s="16">
        <f t="shared" si="17"/>
        <v>122841</v>
      </c>
      <c r="L51" s="24">
        <v>121125</v>
      </c>
      <c r="M51" s="25">
        <f t="shared" si="12"/>
        <v>98.603072264146334</v>
      </c>
      <c r="N51" s="24">
        <v>346</v>
      </c>
      <c r="O51" s="25">
        <f t="shared" si="13"/>
        <v>0.28166491643669461</v>
      </c>
      <c r="P51" s="28">
        <v>1370</v>
      </c>
      <c r="Q51" s="23">
        <f t="shared" si="14"/>
        <v>1.1152628194169698</v>
      </c>
    </row>
    <row r="52" spans="1:17" ht="15" x14ac:dyDescent="0.2">
      <c r="A52" s="32" t="s">
        <v>21</v>
      </c>
      <c r="B52" s="31">
        <v>67</v>
      </c>
      <c r="C52" s="28">
        <v>327</v>
      </c>
      <c r="D52" s="30">
        <v>327</v>
      </c>
      <c r="E52" s="26">
        <f t="shared" si="9"/>
        <v>100</v>
      </c>
      <c r="F52" s="33">
        <v>152482</v>
      </c>
      <c r="G52" s="28">
        <f t="shared" si="15"/>
        <v>116804</v>
      </c>
      <c r="H52" s="25">
        <f t="shared" si="10"/>
        <v>76.601828412533933</v>
      </c>
      <c r="I52" s="27">
        <f t="shared" si="16"/>
        <v>35678</v>
      </c>
      <c r="J52" s="26">
        <f t="shared" si="11"/>
        <v>23.398171587466067</v>
      </c>
      <c r="K52" s="16">
        <f t="shared" si="17"/>
        <v>116804</v>
      </c>
      <c r="L52" s="24">
        <v>114265</v>
      </c>
      <c r="M52" s="25">
        <f t="shared" si="12"/>
        <v>97.826273072839982</v>
      </c>
      <c r="N52" s="24">
        <v>576</v>
      </c>
      <c r="O52" s="25">
        <f t="shared" si="13"/>
        <v>0.49313379678778124</v>
      </c>
      <c r="P52" s="28">
        <v>1963</v>
      </c>
      <c r="Q52" s="23">
        <f t="shared" si="14"/>
        <v>1.6805931303722474</v>
      </c>
    </row>
    <row r="53" spans="1:17" ht="15" x14ac:dyDescent="0.2">
      <c r="A53" s="32" t="s">
        <v>20</v>
      </c>
      <c r="B53" s="31">
        <v>63</v>
      </c>
      <c r="C53" s="28">
        <v>537</v>
      </c>
      <c r="D53" s="30">
        <v>537</v>
      </c>
      <c r="E53" s="26">
        <f t="shared" si="9"/>
        <v>100</v>
      </c>
      <c r="F53" s="33">
        <v>236093</v>
      </c>
      <c r="G53" s="28">
        <f t="shared" si="15"/>
        <v>182209</v>
      </c>
      <c r="H53" s="25">
        <f t="shared" si="10"/>
        <v>77.176790502047922</v>
      </c>
      <c r="I53" s="27">
        <f t="shared" si="16"/>
        <v>53884</v>
      </c>
      <c r="J53" s="26">
        <f t="shared" si="11"/>
        <v>22.823209497952078</v>
      </c>
      <c r="K53" s="16">
        <f t="shared" si="17"/>
        <v>182209</v>
      </c>
      <c r="L53" s="24">
        <v>178527</v>
      </c>
      <c r="M53" s="25">
        <f t="shared" si="12"/>
        <v>97.979243615847736</v>
      </c>
      <c r="N53" s="24">
        <v>836</v>
      </c>
      <c r="O53" s="25">
        <f t="shared" si="13"/>
        <v>0.45881377978036209</v>
      </c>
      <c r="P53" s="28">
        <v>2846</v>
      </c>
      <c r="Q53" s="23">
        <f t="shared" si="14"/>
        <v>1.5619426043719025</v>
      </c>
    </row>
    <row r="54" spans="1:17" ht="15" x14ac:dyDescent="0.2">
      <c r="A54" s="41"/>
      <c r="B54" s="40"/>
      <c r="C54" s="28"/>
      <c r="D54" s="27"/>
      <c r="E54" s="39"/>
      <c r="F54" s="29"/>
      <c r="G54" s="24"/>
      <c r="H54" s="25"/>
      <c r="I54" s="30"/>
      <c r="J54" s="26"/>
      <c r="K54" s="38"/>
      <c r="L54" s="24"/>
      <c r="M54" s="25"/>
      <c r="N54" s="24"/>
      <c r="O54" s="25"/>
      <c r="P54" s="24"/>
      <c r="Q54" s="37"/>
    </row>
    <row r="55" spans="1:17" ht="15.75" x14ac:dyDescent="0.25">
      <c r="A55" s="22" t="s">
        <v>19</v>
      </c>
      <c r="B55" s="21">
        <f>SUM(B56:B59)</f>
        <v>442</v>
      </c>
      <c r="C55" s="15">
        <f>SUM(C56:C59)</f>
        <v>653</v>
      </c>
      <c r="D55" s="20">
        <f>SUM(D56:D59)</f>
        <v>653</v>
      </c>
      <c r="E55" s="17">
        <f>SUM(D55/C55)*100</f>
        <v>100</v>
      </c>
      <c r="F55" s="19">
        <f>SUM(F56:F59)</f>
        <v>210695</v>
      </c>
      <c r="G55" s="15">
        <f>SUM(G56:G59)</f>
        <v>181717</v>
      </c>
      <c r="H55" s="14">
        <f>SUM(K55/F55)*100</f>
        <v>86.24647001589976</v>
      </c>
      <c r="I55" s="20">
        <f>SUM(I56:I59)</f>
        <v>28978</v>
      </c>
      <c r="J55" s="17">
        <f>SUM(100-H55)</f>
        <v>13.75352998410024</v>
      </c>
      <c r="K55" s="34">
        <f>SUM(K56:K59)</f>
        <v>181717</v>
      </c>
      <c r="L55" s="15">
        <f>SUM(L56:L59)</f>
        <v>176393</v>
      </c>
      <c r="M55" s="14">
        <f>SUM(L55/K55)*100</f>
        <v>97.070169549354219</v>
      </c>
      <c r="N55" s="15">
        <f>SUM(N56:N59)</f>
        <v>1977</v>
      </c>
      <c r="O55" s="14">
        <f>SUM(N55/K55)*100</f>
        <v>1.0879554472063704</v>
      </c>
      <c r="P55" s="13">
        <f>SUM(P56:P59)</f>
        <v>3347</v>
      </c>
      <c r="Q55" s="12">
        <f>SUM(P55/K55)*100</f>
        <v>1.8418750034394142</v>
      </c>
    </row>
    <row r="56" spans="1:17" ht="15" x14ac:dyDescent="0.2">
      <c r="A56" s="32" t="s">
        <v>18</v>
      </c>
      <c r="B56" s="31">
        <v>78</v>
      </c>
      <c r="C56" s="28">
        <v>190</v>
      </c>
      <c r="D56" s="30">
        <v>190</v>
      </c>
      <c r="E56" s="26">
        <f>SUM(D56/C56)*100</f>
        <v>100</v>
      </c>
      <c r="F56" s="33">
        <v>77634</v>
      </c>
      <c r="G56" s="28">
        <f>K56</f>
        <v>66609</v>
      </c>
      <c r="H56" s="25">
        <f>SUM(K56/F56)*100</f>
        <v>85.798747971249711</v>
      </c>
      <c r="I56" s="27">
        <f>F56-K56</f>
        <v>11025</v>
      </c>
      <c r="J56" s="26">
        <f>SUM(100-H56)</f>
        <v>14.201252028750289</v>
      </c>
      <c r="K56" s="16">
        <f>L56+N56+P56</f>
        <v>66609</v>
      </c>
      <c r="L56" s="24">
        <v>65406</v>
      </c>
      <c r="M56" s="25">
        <f>SUM(L56/K56)*100</f>
        <v>98.193937756159073</v>
      </c>
      <c r="N56" s="24">
        <v>346</v>
      </c>
      <c r="O56" s="25">
        <f>SUM(N56/K56)*100</f>
        <v>0.51944932366497021</v>
      </c>
      <c r="P56" s="28">
        <v>857</v>
      </c>
      <c r="Q56" s="23">
        <f>SUM(P56/K56)*100</f>
        <v>1.2866129201759522</v>
      </c>
    </row>
    <row r="57" spans="1:17" ht="15" x14ac:dyDescent="0.2">
      <c r="A57" s="32" t="s">
        <v>17</v>
      </c>
      <c r="B57" s="31">
        <v>137</v>
      </c>
      <c r="C57" s="28">
        <v>179</v>
      </c>
      <c r="D57" s="30">
        <v>179</v>
      </c>
      <c r="E57" s="26">
        <f>SUM(D57/C57)*100</f>
        <v>100</v>
      </c>
      <c r="F57" s="33">
        <v>53878</v>
      </c>
      <c r="G57" s="28">
        <f>K57</f>
        <v>46212</v>
      </c>
      <c r="H57" s="25">
        <f>SUM(K57/F57)*100</f>
        <v>85.771557964289684</v>
      </c>
      <c r="I57" s="27">
        <f>F57-K57</f>
        <v>7666</v>
      </c>
      <c r="J57" s="26">
        <f>SUM(100-H57)</f>
        <v>14.228442035710316</v>
      </c>
      <c r="K57" s="16">
        <f>L57+N57+P57</f>
        <v>46212</v>
      </c>
      <c r="L57" s="24">
        <v>44589</v>
      </c>
      <c r="M57" s="25">
        <f>SUM(L57/K57)*100</f>
        <v>96.487925214230074</v>
      </c>
      <c r="N57" s="24">
        <v>579</v>
      </c>
      <c r="O57" s="25">
        <f>SUM(N57/K57)*100</f>
        <v>1.2529213191378863</v>
      </c>
      <c r="P57" s="28">
        <v>1044</v>
      </c>
      <c r="Q57" s="23">
        <f>SUM(P57/K57)*100</f>
        <v>2.2591534666320436</v>
      </c>
    </row>
    <row r="58" spans="1:17" ht="15" x14ac:dyDescent="0.2">
      <c r="A58" s="32" t="s">
        <v>16</v>
      </c>
      <c r="B58" s="31">
        <v>160</v>
      </c>
      <c r="C58" s="28">
        <v>191</v>
      </c>
      <c r="D58" s="30">
        <v>191</v>
      </c>
      <c r="E58" s="26">
        <f>SUM(D58/C58)*100</f>
        <v>100</v>
      </c>
      <c r="F58" s="33">
        <v>51366</v>
      </c>
      <c r="G58" s="28">
        <f>K58</f>
        <v>43803</v>
      </c>
      <c r="H58" s="25">
        <f>SUM(K58/F58)*100</f>
        <v>85.276252774208615</v>
      </c>
      <c r="I58" s="27">
        <f>F58-K58</f>
        <v>7563</v>
      </c>
      <c r="J58" s="26">
        <f>SUM(100-H58)</f>
        <v>14.723747225791385</v>
      </c>
      <c r="K58" s="16">
        <f>L58+N58+P58</f>
        <v>43803</v>
      </c>
      <c r="L58" s="24">
        <v>41979</v>
      </c>
      <c r="M58" s="25">
        <f>SUM(L58/K58)*100</f>
        <v>95.83590165057187</v>
      </c>
      <c r="N58" s="24">
        <v>789</v>
      </c>
      <c r="O58" s="25">
        <f>SUM(N58/K58)*100</f>
        <v>1.8012464899664409</v>
      </c>
      <c r="P58" s="28">
        <v>1035</v>
      </c>
      <c r="Q58" s="23">
        <f>SUM(P58/K58)*100</f>
        <v>2.362851859461681</v>
      </c>
    </row>
    <row r="59" spans="1:17" ht="15" x14ac:dyDescent="0.2">
      <c r="A59" s="32" t="s">
        <v>15</v>
      </c>
      <c r="B59" s="31">
        <v>67</v>
      </c>
      <c r="C59" s="28">
        <v>93</v>
      </c>
      <c r="D59" s="30">
        <v>93</v>
      </c>
      <c r="E59" s="26">
        <f>SUM(D59/C59)*100</f>
        <v>100</v>
      </c>
      <c r="F59" s="33">
        <v>27817</v>
      </c>
      <c r="G59" s="28">
        <f>K59</f>
        <v>25093</v>
      </c>
      <c r="H59" s="25">
        <f>SUM(K59/F59)*100</f>
        <v>90.207427112916562</v>
      </c>
      <c r="I59" s="27">
        <f>F59-K59</f>
        <v>2724</v>
      </c>
      <c r="J59" s="26">
        <f>SUM(100-H59)</f>
        <v>9.7925728870834376</v>
      </c>
      <c r="K59" s="16">
        <f>L59+N59+P59</f>
        <v>25093</v>
      </c>
      <c r="L59" s="24">
        <v>24419</v>
      </c>
      <c r="M59" s="25">
        <f>SUM(L59/K59)*100</f>
        <v>97.3139919499462</v>
      </c>
      <c r="N59" s="24">
        <v>263</v>
      </c>
      <c r="O59" s="25">
        <f>SUM(N59/K59)*100</f>
        <v>1.0481010640417647</v>
      </c>
      <c r="P59" s="28">
        <v>411</v>
      </c>
      <c r="Q59" s="23">
        <f>SUM(P59/K59)*100</f>
        <v>1.6379069860120352</v>
      </c>
    </row>
    <row r="60" spans="1:17" ht="15" x14ac:dyDescent="0.2">
      <c r="A60" s="41"/>
      <c r="B60" s="40"/>
      <c r="C60" s="28"/>
      <c r="D60" s="27"/>
      <c r="E60" s="39"/>
      <c r="F60" s="29"/>
      <c r="G60" s="24"/>
      <c r="H60" s="25"/>
      <c r="I60" s="30"/>
      <c r="J60" s="26"/>
      <c r="K60" s="38"/>
      <c r="L60" s="24"/>
      <c r="M60" s="25"/>
      <c r="N60" s="24"/>
      <c r="O60" s="25"/>
      <c r="P60" s="24"/>
      <c r="Q60" s="37"/>
    </row>
    <row r="61" spans="1:17" ht="15.75" x14ac:dyDescent="0.25">
      <c r="A61" s="22" t="s">
        <v>14</v>
      </c>
      <c r="B61" s="21">
        <f>SUM(B62:B63)</f>
        <v>65</v>
      </c>
      <c r="C61" s="15">
        <f>SUM(C62:C63)</f>
        <v>90</v>
      </c>
      <c r="D61" s="20">
        <f>SUM(D62:D63)</f>
        <v>90</v>
      </c>
      <c r="E61" s="17">
        <f>SUM(D61/C61)*100</f>
        <v>100</v>
      </c>
      <c r="F61" s="19">
        <f>SUM(F62:F63)</f>
        <v>28462</v>
      </c>
      <c r="G61" s="13">
        <f>SUM(G62:G63)</f>
        <v>20212</v>
      </c>
      <c r="H61" s="14">
        <f>SUM(K61/F61)*100</f>
        <v>71.013983557023394</v>
      </c>
      <c r="I61" s="18">
        <f>SUM(I62:I63)</f>
        <v>8250</v>
      </c>
      <c r="J61" s="17">
        <f>SUM(100-H61)</f>
        <v>28.986016442976606</v>
      </c>
      <c r="K61" s="35">
        <f>SUM(K62:K63)</f>
        <v>20212</v>
      </c>
      <c r="L61" s="15">
        <f>SUM(L62:L63)</f>
        <v>19248</v>
      </c>
      <c r="M61" s="14">
        <f>SUM(L61/K61)*100</f>
        <v>95.230556105283995</v>
      </c>
      <c r="N61" s="15">
        <f>SUM(N62:N63)</f>
        <v>194</v>
      </c>
      <c r="O61" s="14">
        <f>SUM(N61/K61)*100</f>
        <v>0.95982584603206011</v>
      </c>
      <c r="P61" s="13">
        <f>SUM(P62:P63)</f>
        <v>770</v>
      </c>
      <c r="Q61" s="12">
        <f>SUM(P61/K61)*100</f>
        <v>3.8096180486839502</v>
      </c>
    </row>
    <row r="62" spans="1:17" ht="15" x14ac:dyDescent="0.2">
      <c r="A62" s="32" t="s">
        <v>13</v>
      </c>
      <c r="B62" s="31">
        <v>45</v>
      </c>
      <c r="C62" s="28">
        <v>56</v>
      </c>
      <c r="D62" s="30">
        <v>56</v>
      </c>
      <c r="E62" s="26">
        <f>SUM(D62/C62)*100</f>
        <v>100</v>
      </c>
      <c r="F62" s="33">
        <v>15583</v>
      </c>
      <c r="G62" s="28">
        <f>K62</f>
        <v>10206</v>
      </c>
      <c r="H62" s="25">
        <f>SUM(K62/F62)*100</f>
        <v>65.494449079124678</v>
      </c>
      <c r="I62" s="27">
        <f>F62-K62</f>
        <v>5377</v>
      </c>
      <c r="J62" s="26">
        <f>SUM(100-H62)</f>
        <v>34.505550920875322</v>
      </c>
      <c r="K62" s="16">
        <f>L62+N62+P62</f>
        <v>10206</v>
      </c>
      <c r="L62" s="24">
        <v>9516</v>
      </c>
      <c r="M62" s="25">
        <f>SUM(L62/K62)*100</f>
        <v>93.239271017048793</v>
      </c>
      <c r="N62" s="24">
        <v>138</v>
      </c>
      <c r="O62" s="25">
        <f>SUM(N62/K62)*100</f>
        <v>1.352145796590241</v>
      </c>
      <c r="P62" s="28">
        <v>552</v>
      </c>
      <c r="Q62" s="23">
        <f>SUM(P62/K62)*100</f>
        <v>5.4085831863609641</v>
      </c>
    </row>
    <row r="63" spans="1:17" ht="15" x14ac:dyDescent="0.2">
      <c r="A63" s="32" t="s">
        <v>12</v>
      </c>
      <c r="B63" s="31">
        <v>20</v>
      </c>
      <c r="C63" s="28">
        <v>34</v>
      </c>
      <c r="D63" s="30">
        <v>34</v>
      </c>
      <c r="E63" s="26">
        <f>SUM(D63/C63)*100</f>
        <v>100</v>
      </c>
      <c r="F63" s="33">
        <v>12879</v>
      </c>
      <c r="G63" s="28">
        <f>K63</f>
        <v>10006</v>
      </c>
      <c r="H63" s="25">
        <f>SUM(K63/F63)*100</f>
        <v>77.692367419830731</v>
      </c>
      <c r="I63" s="27">
        <f>F63-K63</f>
        <v>2873</v>
      </c>
      <c r="J63" s="26">
        <f>SUM(100-H63)</f>
        <v>22.307632580169269</v>
      </c>
      <c r="K63" s="16">
        <f>L63+N63+P63</f>
        <v>10006</v>
      </c>
      <c r="L63" s="24">
        <v>9732</v>
      </c>
      <c r="M63" s="25">
        <f>SUM(L63/K63)*100</f>
        <v>97.261643014191492</v>
      </c>
      <c r="N63" s="24">
        <v>56</v>
      </c>
      <c r="O63" s="25">
        <f>SUM(N63/K63)*100</f>
        <v>0.55966420147911256</v>
      </c>
      <c r="P63" s="24">
        <v>218</v>
      </c>
      <c r="Q63" s="23">
        <f>SUM(P63/K63)*100</f>
        <v>2.1786927843294022</v>
      </c>
    </row>
    <row r="64" spans="1:17" ht="15" x14ac:dyDescent="0.2">
      <c r="A64" s="32"/>
      <c r="B64" s="31"/>
      <c r="C64" s="24"/>
      <c r="D64" s="30"/>
      <c r="E64" s="26"/>
      <c r="F64" s="29"/>
      <c r="G64" s="28"/>
      <c r="H64" s="25"/>
      <c r="I64" s="27"/>
      <c r="J64" s="26"/>
      <c r="K64" s="16"/>
      <c r="L64" s="24"/>
      <c r="M64" s="25"/>
      <c r="N64" s="24"/>
      <c r="O64" s="25"/>
      <c r="P64" s="24"/>
      <c r="Q64" s="23"/>
    </row>
    <row r="65" spans="1:17" ht="15.75" x14ac:dyDescent="0.25">
      <c r="A65" s="22" t="s">
        <v>11</v>
      </c>
      <c r="B65" s="36">
        <f>SUM(B66:B68)</f>
        <v>345</v>
      </c>
      <c r="C65" s="15">
        <f>SUM(C66:C68)</f>
        <v>512</v>
      </c>
      <c r="D65" s="20">
        <f>SUM(D66:D68)</f>
        <v>512</v>
      </c>
      <c r="E65" s="17">
        <f>SUM(D65/C65)*100</f>
        <v>100</v>
      </c>
      <c r="F65" s="19">
        <f>SUM(F66:F68)</f>
        <v>167965</v>
      </c>
      <c r="G65" s="13">
        <f>SUM(G66:G68)</f>
        <v>120022</v>
      </c>
      <c r="H65" s="14">
        <f>SUM(K65/F65)*100</f>
        <v>71.456553448635134</v>
      </c>
      <c r="I65" s="20">
        <f>SUM(I66:I68)</f>
        <v>47943</v>
      </c>
      <c r="J65" s="17">
        <f>SUM(100-H65)</f>
        <v>28.543446551364866</v>
      </c>
      <c r="K65" s="35">
        <f>SUM(K66:K68)</f>
        <v>120022</v>
      </c>
      <c r="L65" s="15">
        <f>SUM(L66:L68)</f>
        <v>113442</v>
      </c>
      <c r="M65" s="14">
        <f>SUM(L65/K65)*100</f>
        <v>94.517671760177308</v>
      </c>
      <c r="N65" s="15">
        <f>SUM(N66:N68)</f>
        <v>3072</v>
      </c>
      <c r="O65" s="14">
        <f>SUM(N65/K65)*100</f>
        <v>2.559530752695339</v>
      </c>
      <c r="P65" s="13">
        <f>SUM(P66:P68)</f>
        <v>3508</v>
      </c>
      <c r="Q65" s="12">
        <f>SUM(P65/K65)*100</f>
        <v>2.9227974871273599</v>
      </c>
    </row>
    <row r="66" spans="1:17" ht="15" x14ac:dyDescent="0.2">
      <c r="A66" s="32" t="s">
        <v>10</v>
      </c>
      <c r="B66" s="31">
        <v>137</v>
      </c>
      <c r="C66" s="28">
        <v>196</v>
      </c>
      <c r="D66" s="30">
        <v>196</v>
      </c>
      <c r="E66" s="26">
        <f>SUM(D66/C66)*100</f>
        <v>100</v>
      </c>
      <c r="F66" s="33">
        <v>61548</v>
      </c>
      <c r="G66" s="28">
        <f>K66</f>
        <v>39733</v>
      </c>
      <c r="H66" s="25">
        <f>SUM(K66/F66)*100</f>
        <v>64.556118801585754</v>
      </c>
      <c r="I66" s="27">
        <f>F66-K66</f>
        <v>21815</v>
      </c>
      <c r="J66" s="26">
        <f>SUM(100-H66)</f>
        <v>35.443881198414246</v>
      </c>
      <c r="K66" s="16">
        <f>L66+N66+P66</f>
        <v>39733</v>
      </c>
      <c r="L66" s="24">
        <v>37264</v>
      </c>
      <c r="M66" s="25">
        <f>SUM(L66/K66)*100</f>
        <v>93.786021694812874</v>
      </c>
      <c r="N66" s="24">
        <v>1270</v>
      </c>
      <c r="O66" s="25">
        <f>SUM(N66/K66)*100</f>
        <v>3.196335539727682</v>
      </c>
      <c r="P66" s="28">
        <v>1199</v>
      </c>
      <c r="Q66" s="23">
        <f>SUM(P66/K66)*100</f>
        <v>3.017642765459442</v>
      </c>
    </row>
    <row r="67" spans="1:17" ht="15" x14ac:dyDescent="0.2">
      <c r="A67" s="32" t="s">
        <v>9</v>
      </c>
      <c r="B67" s="31">
        <v>97</v>
      </c>
      <c r="C67" s="28">
        <v>163</v>
      </c>
      <c r="D67" s="30">
        <v>163</v>
      </c>
      <c r="E67" s="26">
        <f>SUM(D67/C67)*100</f>
        <v>100</v>
      </c>
      <c r="F67" s="33">
        <v>57250</v>
      </c>
      <c r="G67" s="28">
        <f>K67</f>
        <v>41680</v>
      </c>
      <c r="H67" s="25">
        <f>SUM(K67/F67)*100</f>
        <v>72.803493449781669</v>
      </c>
      <c r="I67" s="27">
        <f>F67-K67</f>
        <v>15570</v>
      </c>
      <c r="J67" s="26">
        <f>SUM(100-H67)</f>
        <v>27.196506550218331</v>
      </c>
      <c r="K67" s="16">
        <f>L67+N67+P67</f>
        <v>41680</v>
      </c>
      <c r="L67" s="24">
        <v>39284</v>
      </c>
      <c r="M67" s="25">
        <f>SUM(L67/K67)*100</f>
        <v>94.251439539347402</v>
      </c>
      <c r="N67" s="24">
        <v>995</v>
      </c>
      <c r="O67" s="25">
        <f>SUM(N67/K67)*100</f>
        <v>2.387236084452975</v>
      </c>
      <c r="P67" s="24">
        <v>1401</v>
      </c>
      <c r="Q67" s="23">
        <f>SUM(P67/K67)*100</f>
        <v>3.3613243761996161</v>
      </c>
    </row>
    <row r="68" spans="1:17" ht="15" x14ac:dyDescent="0.2">
      <c r="A68" s="32" t="s">
        <v>8</v>
      </c>
      <c r="B68" s="31">
        <v>111</v>
      </c>
      <c r="C68" s="28">
        <v>153</v>
      </c>
      <c r="D68" s="30">
        <v>153</v>
      </c>
      <c r="E68" s="26">
        <f>SUM(D68/C68)*100</f>
        <v>100</v>
      </c>
      <c r="F68" s="33">
        <v>49167</v>
      </c>
      <c r="G68" s="28">
        <f>K68</f>
        <v>38609</v>
      </c>
      <c r="H68" s="25">
        <f>SUM(K68/F68)*100</f>
        <v>78.526247279679467</v>
      </c>
      <c r="I68" s="27">
        <f>F68-K68</f>
        <v>10558</v>
      </c>
      <c r="J68" s="26">
        <f>SUM(100-H68)</f>
        <v>21.473752720320533</v>
      </c>
      <c r="K68" s="16">
        <f>L68+N68+P68</f>
        <v>38609</v>
      </c>
      <c r="L68" s="24">
        <v>36894</v>
      </c>
      <c r="M68" s="25">
        <f>SUM(L68/K68)*100</f>
        <v>95.558030511020746</v>
      </c>
      <c r="N68" s="24">
        <v>807</v>
      </c>
      <c r="O68" s="25">
        <f>SUM(N68/K68)*100</f>
        <v>2.0901862260094797</v>
      </c>
      <c r="P68" s="24">
        <v>908</v>
      </c>
      <c r="Q68" s="23">
        <f>SUM(P68/K68)*100</f>
        <v>2.3517832629697737</v>
      </c>
    </row>
    <row r="69" spans="1:17" ht="15" x14ac:dyDescent="0.2">
      <c r="A69" s="32"/>
      <c r="B69" s="31"/>
      <c r="C69" s="28"/>
      <c r="D69" s="30"/>
      <c r="E69" s="26"/>
      <c r="F69" s="33"/>
      <c r="G69" s="28"/>
      <c r="H69" s="25"/>
      <c r="I69" s="27"/>
      <c r="J69" s="26"/>
      <c r="K69" s="16"/>
      <c r="L69" s="24"/>
      <c r="M69" s="25"/>
      <c r="N69" s="24"/>
      <c r="O69" s="25"/>
      <c r="P69" s="24"/>
      <c r="Q69" s="23"/>
    </row>
    <row r="70" spans="1:17" ht="15.75" x14ac:dyDescent="0.25">
      <c r="A70" s="22" t="s">
        <v>7</v>
      </c>
      <c r="B70" s="21">
        <f>SUM(B71:B74)</f>
        <v>250</v>
      </c>
      <c r="C70" s="15">
        <f>SUM(C71:C74)</f>
        <v>975</v>
      </c>
      <c r="D70" s="20">
        <f>SUM(D71:D74)</f>
        <v>975</v>
      </c>
      <c r="E70" s="17">
        <f>SUM(D70/C70)*100</f>
        <v>100</v>
      </c>
      <c r="F70" s="19">
        <f>SUM(F71:F74)</f>
        <v>427317</v>
      </c>
      <c r="G70" s="15">
        <f>SUM(G71:G74)</f>
        <v>334706</v>
      </c>
      <c r="H70" s="14">
        <f>SUM(K70/F70)*100</f>
        <v>78.327330763812341</v>
      </c>
      <c r="I70" s="15">
        <f>SUM(I71:I74)</f>
        <v>92611</v>
      </c>
      <c r="J70" s="17">
        <f>SUM(100-H70)</f>
        <v>21.672669236187659</v>
      </c>
      <c r="K70" s="34">
        <f>SUM(K71:K74)</f>
        <v>334706</v>
      </c>
      <c r="L70" s="15">
        <f>SUM(L71:L74)</f>
        <v>328519</v>
      </c>
      <c r="M70" s="14">
        <f>SUM(L70/K70)*100</f>
        <v>98.15151207328222</v>
      </c>
      <c r="N70" s="15">
        <f>SUM(N71:N74)</f>
        <v>1816</v>
      </c>
      <c r="O70" s="14">
        <f>SUM(N70/K70)*100</f>
        <v>0.5425657143881496</v>
      </c>
      <c r="P70" s="15">
        <f>SUM(P71:P74)</f>
        <v>4371</v>
      </c>
      <c r="Q70" s="12">
        <f>SUM(P70/K70)*100</f>
        <v>1.3059222123296266</v>
      </c>
    </row>
    <row r="71" spans="1:17" ht="15" x14ac:dyDescent="0.2">
      <c r="A71" s="32" t="s">
        <v>6</v>
      </c>
      <c r="B71" s="31">
        <v>56</v>
      </c>
      <c r="C71" s="28">
        <v>404</v>
      </c>
      <c r="D71" s="30">
        <v>404</v>
      </c>
      <c r="E71" s="26">
        <f>SUM(D71/C71)*100</f>
        <v>100</v>
      </c>
      <c r="F71" s="33">
        <v>191551</v>
      </c>
      <c r="G71" s="28">
        <f>K71</f>
        <v>145501</v>
      </c>
      <c r="H71" s="25">
        <f>SUM(K71/F71)*100</f>
        <v>75.959405067057858</v>
      </c>
      <c r="I71" s="27">
        <f>F71-K71</f>
        <v>46050</v>
      </c>
      <c r="J71" s="26">
        <f>SUM(100-H71)</f>
        <v>24.040594932942142</v>
      </c>
      <c r="K71" s="16">
        <f>L71+N71+P71</f>
        <v>145501</v>
      </c>
      <c r="L71" s="24">
        <v>142887</v>
      </c>
      <c r="M71" s="25">
        <f>SUM(L71/K71)*100</f>
        <v>98.203448773547947</v>
      </c>
      <c r="N71" s="24">
        <v>625</v>
      </c>
      <c r="O71" s="25">
        <f>SUM(N71/K71)*100</f>
        <v>0.42955031236898716</v>
      </c>
      <c r="P71" s="28">
        <v>1989</v>
      </c>
      <c r="Q71" s="23">
        <f>SUM(P71/K71)*100</f>
        <v>1.3670009140830648</v>
      </c>
    </row>
    <row r="72" spans="1:17" ht="15" x14ac:dyDescent="0.2">
      <c r="A72" s="32" t="s">
        <v>5</v>
      </c>
      <c r="B72" s="31">
        <v>73</v>
      </c>
      <c r="C72" s="28">
        <v>113</v>
      </c>
      <c r="D72" s="30">
        <v>113</v>
      </c>
      <c r="E72" s="26">
        <f>SUM(D72/C72)*100</f>
        <v>100</v>
      </c>
      <c r="F72" s="33">
        <v>35701</v>
      </c>
      <c r="G72" s="28">
        <f>K72</f>
        <v>30873</v>
      </c>
      <c r="H72" s="25">
        <f>SUM(K72/F72)*100</f>
        <v>86.476569283773557</v>
      </c>
      <c r="I72" s="27">
        <f>F72-K72</f>
        <v>4828</v>
      </c>
      <c r="J72" s="26">
        <f>SUM(100-H72)</f>
        <v>13.523430716226443</v>
      </c>
      <c r="K72" s="16">
        <f>L72+N72+P72</f>
        <v>30873</v>
      </c>
      <c r="L72" s="24">
        <v>30209</v>
      </c>
      <c r="M72" s="25">
        <f>SUM(L72/K72)*100</f>
        <v>97.84925339293234</v>
      </c>
      <c r="N72" s="24">
        <v>307</v>
      </c>
      <c r="O72" s="25">
        <f>SUM(N72/K72)*100</f>
        <v>0.99439639814724834</v>
      </c>
      <c r="P72" s="28">
        <v>357</v>
      </c>
      <c r="Q72" s="23">
        <f>SUM(P72/K72)*100</f>
        <v>1.1563502089204158</v>
      </c>
    </row>
    <row r="73" spans="1:17" ht="15" x14ac:dyDescent="0.2">
      <c r="A73" s="32" t="s">
        <v>4</v>
      </c>
      <c r="B73" s="31">
        <v>50</v>
      </c>
      <c r="C73" s="28">
        <v>105</v>
      </c>
      <c r="D73" s="30">
        <v>105</v>
      </c>
      <c r="E73" s="26">
        <f>SUM(D73/C73)*100</f>
        <v>100</v>
      </c>
      <c r="F73" s="33">
        <v>40973</v>
      </c>
      <c r="G73" s="28">
        <f>K73</f>
        <v>35405</v>
      </c>
      <c r="H73" s="25">
        <f>SUM(K73/F73)*100</f>
        <v>86.410563053718306</v>
      </c>
      <c r="I73" s="27">
        <f>F73-K73</f>
        <v>5568</v>
      </c>
      <c r="J73" s="26">
        <f>SUM(100-H73)</f>
        <v>13.589436946281694</v>
      </c>
      <c r="K73" s="16">
        <f>L73+N73+P73</f>
        <v>35405</v>
      </c>
      <c r="L73" s="24">
        <v>34735</v>
      </c>
      <c r="M73" s="25">
        <f>SUM(L73/K73)*100</f>
        <v>98.107611919220446</v>
      </c>
      <c r="N73" s="24">
        <v>293</v>
      </c>
      <c r="O73" s="25">
        <f>SUM(N73/K73)*100</f>
        <v>0.8275667278632961</v>
      </c>
      <c r="P73" s="28">
        <v>377</v>
      </c>
      <c r="Q73" s="23">
        <f>SUM(P73/K73)*100</f>
        <v>1.0648213529162547</v>
      </c>
    </row>
    <row r="74" spans="1:17" ht="15" x14ac:dyDescent="0.2">
      <c r="A74" s="32" t="s">
        <v>3</v>
      </c>
      <c r="B74" s="31">
        <v>71</v>
      </c>
      <c r="C74" s="28">
        <v>353</v>
      </c>
      <c r="D74" s="30">
        <v>353</v>
      </c>
      <c r="E74" s="26">
        <f>SUM(D74/C74)*100</f>
        <v>100</v>
      </c>
      <c r="F74" s="33">
        <v>159092</v>
      </c>
      <c r="G74" s="28">
        <f>K74</f>
        <v>122927</v>
      </c>
      <c r="H74" s="25">
        <f>SUM(K74/F74)*100</f>
        <v>77.267870163176028</v>
      </c>
      <c r="I74" s="27">
        <f>F74-K74</f>
        <v>36165</v>
      </c>
      <c r="J74" s="26">
        <f>SUM(100-H74)</f>
        <v>22.732129836823972</v>
      </c>
      <c r="K74" s="16">
        <f>L74+N74+P74</f>
        <v>122927</v>
      </c>
      <c r="L74" s="24">
        <v>120688</v>
      </c>
      <c r="M74" s="25">
        <f>SUM(L74/K74)*100</f>
        <v>98.178593799572099</v>
      </c>
      <c r="N74" s="24">
        <v>591</v>
      </c>
      <c r="O74" s="25">
        <f>SUM(N74/K74)*100</f>
        <v>0.48077314178333486</v>
      </c>
      <c r="P74" s="28">
        <v>1648</v>
      </c>
      <c r="Q74" s="23">
        <f>SUM(P74/K74)*100</f>
        <v>1.3406330586445614</v>
      </c>
    </row>
    <row r="75" spans="1:17" ht="15" x14ac:dyDescent="0.2">
      <c r="A75" s="32"/>
      <c r="B75" s="31"/>
      <c r="C75" s="24"/>
      <c r="D75" s="30"/>
      <c r="E75" s="26"/>
      <c r="F75" s="29"/>
      <c r="G75" s="28"/>
      <c r="H75" s="25"/>
      <c r="I75" s="27"/>
      <c r="J75" s="26"/>
      <c r="K75" s="16"/>
      <c r="L75" s="24"/>
      <c r="M75" s="25"/>
      <c r="N75" s="24"/>
      <c r="O75" s="25"/>
      <c r="P75" s="24"/>
      <c r="Q75" s="23"/>
    </row>
    <row r="76" spans="1:17" ht="15.75" x14ac:dyDescent="0.25">
      <c r="A76" s="22" t="s">
        <v>2</v>
      </c>
      <c r="B76" s="21">
        <v>2</v>
      </c>
      <c r="C76" s="15">
        <v>2</v>
      </c>
      <c r="D76" s="20">
        <v>2</v>
      </c>
      <c r="E76" s="17">
        <f>SUM(D76/C76)*100</f>
        <v>100</v>
      </c>
      <c r="F76" s="19">
        <v>4458</v>
      </c>
      <c r="G76" s="13">
        <f>K76</f>
        <v>4119</v>
      </c>
      <c r="H76" s="14">
        <f>SUM(K76/F76)*100</f>
        <v>92.395693135935403</v>
      </c>
      <c r="I76" s="18">
        <f>F76-K76</f>
        <v>339</v>
      </c>
      <c r="J76" s="17">
        <f>SUM(100-H76)</f>
        <v>7.604306864064597</v>
      </c>
      <c r="K76" s="16">
        <f>L76+N76+P76</f>
        <v>4119</v>
      </c>
      <c r="L76" s="15">
        <v>4104</v>
      </c>
      <c r="M76" s="14">
        <f>SUM(L76/K76)*100</f>
        <v>99.635833940276768</v>
      </c>
      <c r="N76" s="15">
        <v>14</v>
      </c>
      <c r="O76" s="14">
        <f>SUM(N76/K76)*100</f>
        <v>0.33988832240835154</v>
      </c>
      <c r="P76" s="13">
        <v>1</v>
      </c>
      <c r="Q76" s="12">
        <f>SUM(P76/K76)*100</f>
        <v>2.4277737314882253E-2</v>
      </c>
    </row>
    <row r="77" spans="1:17" ht="15.75" thickBot="1" x14ac:dyDescent="0.25">
      <c r="A77" s="4"/>
      <c r="B77" s="11"/>
      <c r="C77" s="4"/>
      <c r="D77" s="10"/>
      <c r="E77" s="9"/>
      <c r="F77" s="5"/>
      <c r="G77" s="4"/>
      <c r="H77" s="5"/>
      <c r="I77" s="8"/>
      <c r="J77" s="7"/>
      <c r="K77" s="6"/>
      <c r="L77" s="4"/>
      <c r="M77" s="5"/>
      <c r="N77" s="4"/>
      <c r="O77" s="5"/>
      <c r="P77" s="4"/>
      <c r="Q77" s="4"/>
    </row>
    <row r="78" spans="1:17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5" x14ac:dyDescent="0.2">
      <c r="A79" s="3" t="s">
        <v>1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5" x14ac:dyDescent="0.2">
      <c r="A80" s="2" t="s">
        <v>0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</sheetData>
  <sheetProtection password="CADD" sheet="1" objects="1" scenarios="1"/>
  <mergeCells count="15">
    <mergeCell ref="A1:Q1"/>
    <mergeCell ref="A2:Q2"/>
    <mergeCell ref="A3:Q3"/>
    <mergeCell ref="A4:Q4"/>
    <mergeCell ref="A5:Q5"/>
    <mergeCell ref="C7:E7"/>
    <mergeCell ref="F7:F9"/>
    <mergeCell ref="G7:H8"/>
    <mergeCell ref="I7:J8"/>
    <mergeCell ref="L7:Q7"/>
    <mergeCell ref="C8:C9"/>
    <mergeCell ref="D8:E9"/>
    <mergeCell ref="M8:M9"/>
    <mergeCell ref="O8:O9"/>
    <mergeCell ref="Q8:Q9"/>
  </mergeCells>
  <printOptions horizontalCentered="1" gridLinesSet="0"/>
  <pageMargins left="0.19685039370078741" right="0.19685039370078741" top="0.59055118110236227" bottom="0.59055118110236227" header="0.59055118110236227" footer="0.39370078740157483"/>
  <pageSetup paperSize="5" scale="80" orientation="landscape" r:id="rId1"/>
  <headerFooter alignWithMargins="0"/>
  <rowBreaks count="2" manualBreakCount="2">
    <brk id="37" max="16383" man="1"/>
    <brk id="60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PRESID1 (2)</vt:lpstr>
      <vt:lpstr>'PRESID1 (2)'!A_impresión_IM</vt:lpstr>
      <vt:lpstr>'PRESID1 (2)'!Print_Area</vt:lpstr>
      <vt:lpstr>'PRESID1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Gómez Gordon, Francisco</dc:creator>
  <cp:lastModifiedBy>Gómez Gordon, Francisco</cp:lastModifiedBy>
  <dcterms:created xsi:type="dcterms:W3CDTF">2024-09-24T12:45:48Z</dcterms:created>
  <dcterms:modified xsi:type="dcterms:W3CDTF">2024-09-24T12:46:56Z</dcterms:modified>
</cp:coreProperties>
</file>