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30" windowHeight="5055" firstSheet="1" activeTab="1"/>
  </bookViews>
  <sheets>
    <sheet name="PRESID2" sheetId="2" state="hidden" r:id="rId1"/>
    <sheet name="ALIANZA" sheetId="4" r:id="rId2"/>
    <sheet name="PARTIDO" sheetId="5" r:id="rId3"/>
    <sheet name="EMITIDOS" sheetId="6" r:id="rId4"/>
    <sheet name="VALIDOS" sheetId="7" r:id="rId5"/>
    <sheet name="DATOS" sheetId="3" state="hidden" r:id="rId6"/>
  </sheets>
  <definedNames>
    <definedName name="A_impresión_IM" localSheetId="0">PRESID2!$A$14:$Q$83</definedName>
    <definedName name="A_impresión_IM">#REF!</definedName>
    <definedName name="Print_Area" localSheetId="0">PRESID2!$A$14:$Q$83</definedName>
    <definedName name="Print_Area">#REF!</definedName>
    <definedName name="_xlnm.Print_Titles" localSheetId="0">PRESID2!$1:$14</definedName>
    <definedName name="Títulos_a_imprimir_IM" localSheetId="0">PRESID2!$4:$13</definedName>
    <definedName name="Títulos_a_imprimir_IM">#REF!</definedName>
  </definedNames>
  <calcPr calcId="124519"/>
</workbook>
</file>

<file path=xl/calcChain.xml><?xml version="1.0" encoding="utf-8"?>
<calcChain xmlns="http://schemas.openxmlformats.org/spreadsheetml/2006/main">
  <c r="H78" i="2"/>
  <c r="H76"/>
  <c r="H75"/>
  <c r="H74"/>
  <c r="H71"/>
  <c r="H70"/>
  <c r="H65"/>
  <c r="H66"/>
  <c r="H67"/>
  <c r="H64"/>
  <c r="H53"/>
  <c r="H54"/>
  <c r="H55"/>
  <c r="H56"/>
  <c r="H57"/>
  <c r="H58"/>
  <c r="H59"/>
  <c r="H60"/>
  <c r="H61"/>
  <c r="H52"/>
  <c r="H49"/>
  <c r="H48"/>
  <c r="H45"/>
  <c r="H44"/>
  <c r="H43"/>
  <c r="H40"/>
  <c r="H39"/>
  <c r="H36"/>
  <c r="H35"/>
  <c r="H34"/>
  <c r="H33"/>
  <c r="H32"/>
  <c r="H31"/>
  <c r="H28"/>
  <c r="H27"/>
  <c r="H24"/>
  <c r="H23"/>
  <c r="H22"/>
  <c r="H21"/>
  <c r="H18"/>
  <c r="B21" i="3"/>
  <c r="C20" s="1"/>
  <c r="E17" i="2"/>
  <c r="F17"/>
  <c r="G17"/>
  <c r="C18"/>
  <c r="P18" s="1"/>
  <c r="C78"/>
  <c r="P78" s="1"/>
  <c r="Q78" s="1"/>
  <c r="M17"/>
  <c r="M20"/>
  <c r="M26"/>
  <c r="M30"/>
  <c r="M38"/>
  <c r="M42"/>
  <c r="M47"/>
  <c r="M51"/>
  <c r="M63"/>
  <c r="M69"/>
  <c r="M73"/>
  <c r="F73"/>
  <c r="F69"/>
  <c r="F63"/>
  <c r="F51"/>
  <c r="F47"/>
  <c r="F42"/>
  <c r="F38"/>
  <c r="F30"/>
  <c r="F26"/>
  <c r="F20"/>
  <c r="N17"/>
  <c r="N20"/>
  <c r="N26"/>
  <c r="N30"/>
  <c r="N38"/>
  <c r="N42"/>
  <c r="N47"/>
  <c r="N51"/>
  <c r="N63"/>
  <c r="N69"/>
  <c r="N73"/>
  <c r="K17"/>
  <c r="K20"/>
  <c r="K26"/>
  <c r="K30"/>
  <c r="K38"/>
  <c r="K42"/>
  <c r="K47"/>
  <c r="K51"/>
  <c r="K63"/>
  <c r="K69"/>
  <c r="K73"/>
  <c r="J17"/>
  <c r="J20"/>
  <c r="J26"/>
  <c r="J30"/>
  <c r="J38"/>
  <c r="J42"/>
  <c r="J47"/>
  <c r="J51"/>
  <c r="J63"/>
  <c r="J69"/>
  <c r="J73"/>
  <c r="L17"/>
  <c r="L20"/>
  <c r="L26"/>
  <c r="L30"/>
  <c r="L38"/>
  <c r="L42"/>
  <c r="L47"/>
  <c r="L51"/>
  <c r="L63"/>
  <c r="L69"/>
  <c r="L73"/>
  <c r="H17"/>
  <c r="H38"/>
  <c r="H69"/>
  <c r="G20"/>
  <c r="G26"/>
  <c r="G30"/>
  <c r="G38"/>
  <c r="G42"/>
  <c r="G47"/>
  <c r="G51"/>
  <c r="G63"/>
  <c r="G69"/>
  <c r="G73"/>
  <c r="E20"/>
  <c r="E26"/>
  <c r="E30"/>
  <c r="E38"/>
  <c r="E42"/>
  <c r="E47"/>
  <c r="E51"/>
  <c r="E63"/>
  <c r="E69"/>
  <c r="E73"/>
  <c r="C17"/>
  <c r="C21"/>
  <c r="C22"/>
  <c r="B22" s="1"/>
  <c r="C23"/>
  <c r="C24"/>
  <c r="C27"/>
  <c r="C28"/>
  <c r="C31"/>
  <c r="C32"/>
  <c r="C33"/>
  <c r="C34"/>
  <c r="B34"/>
  <c r="C35"/>
  <c r="C36"/>
  <c r="C39"/>
  <c r="C40"/>
  <c r="B40" s="1"/>
  <c r="C43"/>
  <c r="C44"/>
  <c r="C45"/>
  <c r="B45" s="1"/>
  <c r="C48"/>
  <c r="C49"/>
  <c r="C52"/>
  <c r="C53"/>
  <c r="C54"/>
  <c r="C55"/>
  <c r="C56"/>
  <c r="C57"/>
  <c r="C58"/>
  <c r="C59"/>
  <c r="C60"/>
  <c r="C61"/>
  <c r="C64"/>
  <c r="C65"/>
  <c r="C66"/>
  <c r="C67"/>
  <c r="C70"/>
  <c r="C71"/>
  <c r="C74"/>
  <c r="C75"/>
  <c r="B75"/>
  <c r="C76"/>
  <c r="B24"/>
  <c r="B28"/>
  <c r="O28"/>
  <c r="B36"/>
  <c r="B32"/>
  <c r="B44"/>
  <c r="B58"/>
  <c r="B56"/>
  <c r="I56"/>
  <c r="B54"/>
  <c r="B66"/>
  <c r="B70"/>
  <c r="I70"/>
  <c r="C47"/>
  <c r="B21"/>
  <c r="B23"/>
  <c r="I23"/>
  <c r="B27"/>
  <c r="B26"/>
  <c r="B31"/>
  <c r="O31" s="1"/>
  <c r="B35"/>
  <c r="O35" s="1"/>
  <c r="B33"/>
  <c r="I33" s="1"/>
  <c r="B39"/>
  <c r="B43"/>
  <c r="B49"/>
  <c r="O49"/>
  <c r="B61"/>
  <c r="D61"/>
  <c r="B55"/>
  <c r="D55"/>
  <c r="B53"/>
  <c r="D53"/>
  <c r="B67"/>
  <c r="D67"/>
  <c r="B65"/>
  <c r="D65"/>
  <c r="B76"/>
  <c r="D76"/>
  <c r="B18"/>
  <c r="D18"/>
  <c r="O55"/>
  <c r="O70"/>
  <c r="O53"/>
  <c r="D43"/>
  <c r="O43"/>
  <c r="I43"/>
  <c r="O33"/>
  <c r="I31"/>
  <c r="D31"/>
  <c r="O23"/>
  <c r="I66"/>
  <c r="O66"/>
  <c r="D66"/>
  <c r="I54"/>
  <c r="D54"/>
  <c r="O54"/>
  <c r="I58"/>
  <c r="D58"/>
  <c r="O58"/>
  <c r="O44"/>
  <c r="I44"/>
  <c r="D44"/>
  <c r="O32"/>
  <c r="D32"/>
  <c r="I32"/>
  <c r="D36"/>
  <c r="I39"/>
  <c r="D39"/>
  <c r="O39"/>
  <c r="I21"/>
  <c r="O21"/>
  <c r="D21"/>
  <c r="O24"/>
  <c r="D24"/>
  <c r="I24"/>
  <c r="O18"/>
  <c r="G15"/>
  <c r="H63"/>
  <c r="H30"/>
  <c r="L15"/>
  <c r="K15"/>
  <c r="E15"/>
  <c r="H47"/>
  <c r="H20"/>
  <c r="J15"/>
  <c r="N15"/>
  <c r="B4" i="3"/>
  <c r="M15" i="2"/>
  <c r="C69"/>
  <c r="C42"/>
  <c r="C38"/>
  <c r="C30"/>
  <c r="C26"/>
  <c r="C20"/>
  <c r="B78"/>
  <c r="O78" s="1"/>
  <c r="B17"/>
  <c r="I17" s="1"/>
  <c r="I18"/>
  <c r="F15"/>
  <c r="D78"/>
  <c r="D56"/>
  <c r="O56"/>
  <c r="I53"/>
  <c r="I36"/>
  <c r="O36"/>
  <c r="D35"/>
  <c r="I49"/>
  <c r="D49"/>
  <c r="H51"/>
  <c r="O17"/>
  <c r="C73"/>
  <c r="C51"/>
  <c r="B64"/>
  <c r="O64" s="1"/>
  <c r="C63"/>
  <c r="D27"/>
  <c r="I27"/>
  <c r="O27"/>
  <c r="I55"/>
  <c r="D17"/>
  <c r="O67"/>
  <c r="B57"/>
  <c r="O57"/>
  <c r="I65"/>
  <c r="I76"/>
  <c r="D70"/>
  <c r="I35"/>
  <c r="I67"/>
  <c r="B52"/>
  <c r="D52"/>
  <c r="B48"/>
  <c r="B47"/>
  <c r="D57"/>
  <c r="I57"/>
  <c r="D28"/>
  <c r="I28"/>
  <c r="I64"/>
  <c r="D64"/>
  <c r="B63"/>
  <c r="D63" s="1"/>
  <c r="B74"/>
  <c r="O74" s="1"/>
  <c r="O76"/>
  <c r="C15"/>
  <c r="B2" i="3"/>
  <c r="B59" i="2"/>
  <c r="O59"/>
  <c r="I61"/>
  <c r="B60"/>
  <c r="I60" s="1"/>
  <c r="D59"/>
  <c r="B71"/>
  <c r="D71" s="1"/>
  <c r="I74"/>
  <c r="O60"/>
  <c r="I59"/>
  <c r="O52"/>
  <c r="I48"/>
  <c r="D33"/>
  <c r="O26"/>
  <c r="D26"/>
  <c r="O75"/>
  <c r="D75"/>
  <c r="I75"/>
  <c r="O34"/>
  <c r="I34"/>
  <c r="D34"/>
  <c r="B51"/>
  <c r="D74"/>
  <c r="O63"/>
  <c r="O48"/>
  <c r="D23"/>
  <c r="O61"/>
  <c r="O65"/>
  <c r="B30"/>
  <c r="I30"/>
  <c r="P76"/>
  <c r="Q76"/>
  <c r="P74"/>
  <c r="P70"/>
  <c r="P66"/>
  <c r="Q66"/>
  <c r="P64"/>
  <c r="P60"/>
  <c r="Q60" s="1"/>
  <c r="P58"/>
  <c r="Q58" s="1"/>
  <c r="P56"/>
  <c r="Q56" s="1"/>
  <c r="P54"/>
  <c r="Q54" s="1"/>
  <c r="P52"/>
  <c r="P48"/>
  <c r="P44"/>
  <c r="Q44" s="1"/>
  <c r="P39"/>
  <c r="P35"/>
  <c r="Q35"/>
  <c r="P33"/>
  <c r="Q33"/>
  <c r="P31"/>
  <c r="P27"/>
  <c r="P23"/>
  <c r="Q23"/>
  <c r="P21"/>
  <c r="P75"/>
  <c r="Q75" s="1"/>
  <c r="P67"/>
  <c r="Q67"/>
  <c r="P65"/>
  <c r="Q65"/>
  <c r="P61"/>
  <c r="Q61"/>
  <c r="P59"/>
  <c r="Q59"/>
  <c r="P57"/>
  <c r="Q57"/>
  <c r="P55"/>
  <c r="Q55"/>
  <c r="P53"/>
  <c r="Q53"/>
  <c r="P49"/>
  <c r="Q49"/>
  <c r="P45"/>
  <c r="Q45"/>
  <c r="H42"/>
  <c r="P40"/>
  <c r="Q40"/>
  <c r="P36"/>
  <c r="Q36"/>
  <c r="P34"/>
  <c r="Q34"/>
  <c r="P32"/>
  <c r="Q32"/>
  <c r="P28"/>
  <c r="Q28"/>
  <c r="P24"/>
  <c r="Q24"/>
  <c r="P22"/>
  <c r="Q22"/>
  <c r="O30"/>
  <c r="D30"/>
  <c r="Q74"/>
  <c r="P73"/>
  <c r="Q73" s="1"/>
  <c r="Q70"/>
  <c r="Q64"/>
  <c r="P63"/>
  <c r="Q63" s="1"/>
  <c r="Q52"/>
  <c r="P51"/>
  <c r="Q51"/>
  <c r="Q48"/>
  <c r="P47"/>
  <c r="Q47" s="1"/>
  <c r="P38"/>
  <c r="Q38" s="1"/>
  <c r="Q39"/>
  <c r="Q31"/>
  <c r="P30"/>
  <c r="Q30" s="1"/>
  <c r="Q27"/>
  <c r="P26"/>
  <c r="Q26"/>
  <c r="Q21"/>
  <c r="I47"/>
  <c r="D47"/>
  <c r="O47"/>
  <c r="P43"/>
  <c r="P71"/>
  <c r="Q71"/>
  <c r="I71"/>
  <c r="B73"/>
  <c r="D73" s="1"/>
  <c r="I63"/>
  <c r="I52"/>
  <c r="D48"/>
  <c r="H73"/>
  <c r="I73" s="1"/>
  <c r="H26"/>
  <c r="H15" s="1"/>
  <c r="I51"/>
  <c r="O51"/>
  <c r="D51"/>
  <c r="P20"/>
  <c r="Q20" s="1"/>
  <c r="O73"/>
  <c r="I26"/>
  <c r="P42"/>
  <c r="Q42" s="1"/>
  <c r="Q43"/>
  <c r="P69"/>
  <c r="Q69" s="1"/>
  <c r="O45" l="1"/>
  <c r="D45"/>
  <c r="B42"/>
  <c r="I45"/>
  <c r="I22"/>
  <c r="D22"/>
  <c r="O22"/>
  <c r="B20"/>
  <c r="Q18"/>
  <c r="P17"/>
  <c r="B3" i="3"/>
  <c r="B5" s="1"/>
  <c r="B38" i="2"/>
  <c r="O40"/>
  <c r="D40"/>
  <c r="I40"/>
  <c r="O71"/>
  <c r="B69"/>
  <c r="D60"/>
  <c r="I78"/>
  <c r="C13" i="3"/>
  <c r="C15"/>
  <c r="C17"/>
  <c r="C19"/>
  <c r="C14"/>
  <c r="C16"/>
  <c r="C18"/>
  <c r="D38" i="2" l="1"/>
  <c r="I38"/>
  <c r="O38"/>
  <c r="O42"/>
  <c r="I42"/>
  <c r="D42"/>
  <c r="O69"/>
  <c r="D69"/>
  <c r="I69"/>
  <c r="Q17"/>
  <c r="P15"/>
  <c r="Q15" s="1"/>
  <c r="D20"/>
  <c r="B15"/>
  <c r="I20"/>
  <c r="O20"/>
  <c r="O15" l="1"/>
  <c r="D15"/>
  <c r="I15"/>
</calcChain>
</file>

<file path=xl/sharedStrings.xml><?xml version="1.0" encoding="utf-8"?>
<sst xmlns="http://schemas.openxmlformats.org/spreadsheetml/2006/main" count="105" uniqueCount="94">
  <si>
    <t>TRIBUNAL ELECTORAL</t>
  </si>
  <si>
    <t>DIRECCION NACIONAL DE ORGANIZACION ELECTORAL</t>
  </si>
  <si>
    <t>DEPARTAMENTO DE ESTADISTICAS ELECTORALES</t>
  </si>
  <si>
    <t>V O T O S   V A L I D O S   P O R   A L I A N Z A   Y   P A R T I D O   P O L I T I C O</t>
  </si>
  <si>
    <t xml:space="preserve"> (%)</t>
  </si>
  <si>
    <t>TOTAL</t>
  </si>
  <si>
    <t xml:space="preserve">   Circuito 1.1</t>
  </si>
  <si>
    <t xml:space="preserve">   Circuito 2.1</t>
  </si>
  <si>
    <t xml:space="preserve">   Circuito 2.2</t>
  </si>
  <si>
    <t xml:space="preserve">   Circuito 2.3</t>
  </si>
  <si>
    <t xml:space="preserve">   Circuito 2.4</t>
  </si>
  <si>
    <t xml:space="preserve">   Circuito 3.1</t>
  </si>
  <si>
    <t xml:space="preserve">   Circuito 3.2</t>
  </si>
  <si>
    <t xml:space="preserve">   Circuito 4.1</t>
  </si>
  <si>
    <t xml:space="preserve">   Circuito 4.2</t>
  </si>
  <si>
    <t xml:space="preserve">   Circuito 4.3</t>
  </si>
  <si>
    <t xml:space="preserve">   Circuito 4.5</t>
  </si>
  <si>
    <t xml:space="preserve">   Circuito 4.6</t>
  </si>
  <si>
    <t xml:space="preserve">   Circuito 5.1</t>
  </si>
  <si>
    <t xml:space="preserve">   Circuito 5.2</t>
  </si>
  <si>
    <t xml:space="preserve">   Circuito 6.1</t>
  </si>
  <si>
    <t xml:space="preserve">   Circuito 6.2</t>
  </si>
  <si>
    <t xml:space="preserve">   Circuito 6.3</t>
  </si>
  <si>
    <t xml:space="preserve">   Circuito 7.1</t>
  </si>
  <si>
    <t xml:space="preserve">   Circuito 7.2</t>
  </si>
  <si>
    <t xml:space="preserve">   Circuito 8.1</t>
  </si>
  <si>
    <t xml:space="preserve">   Circuito 8.2</t>
  </si>
  <si>
    <t xml:space="preserve">   Circuito 8.3</t>
  </si>
  <si>
    <t xml:space="preserve">   Circuito 8.4</t>
  </si>
  <si>
    <t xml:space="preserve">   Circuito 8.5</t>
  </si>
  <si>
    <t xml:space="preserve">   Circuito 8.6</t>
  </si>
  <si>
    <t xml:space="preserve">   Circuito 8.7</t>
  </si>
  <si>
    <t xml:space="preserve">   Circuito 8.8</t>
  </si>
  <si>
    <t xml:space="preserve">   Circuito 8.9</t>
  </si>
  <si>
    <t xml:space="preserve">   Circuito 8.10</t>
  </si>
  <si>
    <t xml:space="preserve">   Circuito 9.1</t>
  </si>
  <si>
    <t xml:space="preserve">   Circuito 9.2</t>
  </si>
  <si>
    <t xml:space="preserve">   Circuito 9.3</t>
  </si>
  <si>
    <t xml:space="preserve">   Circuito 9.4</t>
  </si>
  <si>
    <t xml:space="preserve">   Circuito 10.1</t>
  </si>
  <si>
    <t xml:space="preserve">   Circuito 10.2</t>
  </si>
  <si>
    <t>FUENTE:  ACTA DE LA JUNTA NACIONAL DE ESCRUTINIO, ACTAS DE LAS JUNTAS DE ESCRUTINIO DE LOS CIRCUITOS ELECTORALES Y ACTAS DE MESAS DE VOTACION.</t>
  </si>
  <si>
    <t xml:space="preserve">   Circuito 12.1</t>
  </si>
  <si>
    <t xml:space="preserve">   Circuito 12.2</t>
  </si>
  <si>
    <t xml:space="preserve">   Circuito 12.3</t>
  </si>
  <si>
    <t>TOTAL  DE VOTOS VÁLIDOS</t>
  </si>
  <si>
    <t>PROVINCIA, COMARCA Y CIRCUITO ELECTORAL</t>
  </si>
  <si>
    <t>Total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</si>
  <si>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</si>
  <si>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</si>
  <si>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</si>
  <si>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</si>
  <si>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</si>
  <si>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</si>
  <si>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</si>
  <si>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</si>
  <si>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</si>
  <si>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Kuna Yala</t>
  </si>
  <si>
    <t>Comarca Ngöbe Buglé</t>
  </si>
  <si>
    <t xml:space="preserve">   Circuito 4.4</t>
  </si>
  <si>
    <t>Panameños Residentes</t>
  </si>
  <si>
    <t>en el Exterior</t>
  </si>
  <si>
    <t>CUADRO No. 2  VOTOS OBTENIDOS PARA CANDIDATOS POR ALIANZA Y PARTIDO POLITICO EN LA REPUBLICA, SEGUN PROVINCIA, COMARCA, CIRCUITO ELECTORAL Y</t>
  </si>
  <si>
    <t>PANAMEÑOS RESIDENTE EN EL EXTERIOR: ELECCIONES POPULARES PARA PRESIDENTE DEL 3 DE MAYO DE 2009</t>
  </si>
  <si>
    <t>Juan Carlos Navarro Quelquejeu</t>
  </si>
  <si>
    <t>PRD</t>
  </si>
  <si>
    <t>POPULAR</t>
  </si>
  <si>
    <t>LIBERAL</t>
  </si>
  <si>
    <t>Ricardo Alberto Martinelli Berrocal</t>
  </si>
  <si>
    <t>MOLIRENA</t>
  </si>
  <si>
    <t>PAN</t>
  </si>
  <si>
    <t>CD</t>
  </si>
  <si>
    <t>UNIÓN PATRIOTICA</t>
  </si>
  <si>
    <t>DE LA PATRIA</t>
  </si>
  <si>
    <t>Guillermo Endara Galimany</t>
  </si>
  <si>
    <t>Manuel Cortizo Cohen</t>
  </si>
  <si>
    <t>(1) UN PAIS PARA TODOS</t>
  </si>
  <si>
    <t>(2) ALIANZA POR EL CAMBIO</t>
  </si>
  <si>
    <t>(2-1)</t>
  </si>
  <si>
    <t>ALIANZA POR EL CAMBIO</t>
  </si>
  <si>
    <t>UN PAIS PARA TODOS</t>
  </si>
  <si>
    <t>VANGUARDIA MORAL DE LA PATRIA</t>
  </si>
  <si>
    <t>VOTOS VALIDOS</t>
  </si>
  <si>
    <t>Juan Carlos Varela Rodríguez</t>
  </si>
  <si>
    <t>VANGUARDIA MORAL</t>
  </si>
  <si>
    <t>DIFERENCIA ENTRE LAS DOS MÁS VOTADAS</t>
  </si>
  <si>
    <t>Balbina Del Carmen Herrera Araúz</t>
  </si>
  <si>
    <t>VALIDOS</t>
  </si>
  <si>
    <t>NULOS</t>
  </si>
  <si>
    <t>VOTOS EMITIDOS</t>
  </si>
  <si>
    <t>EN BLANCO</t>
  </si>
  <si>
    <t>CAMBIO DEMOCRATICO</t>
  </si>
  <si>
    <t>PANAMEÑISTA</t>
  </si>
  <si>
    <t>REVOLUCIONARIO DEMOCRATICO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</si>
</sst>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General_)"/>
    <numFmt numFmtId="165" formatCode="#,##0.0_);\(#,##0.0\)"/>
    <numFmt numFmtId="166" formatCode="0.0"/>
    <numFmt numFmtId="167" formatCode="#,##0;[Red]#,##0"/>
    <numFmt numFmtId="168" formatCode="0.00;[Red]0.00"/>
  </numFmts>
  <fonts count="16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2"/>
      <name val="Courier"/>
      <family val="3"/>
    </font>
    <font>
      <b/>
      <sz val="10"/>
      <name val="Book Antiqua"/>
      <family val="1"/>
    </font>
    <font>
      <sz val="12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sz val="8"/>
      <name val="Courier"/>
      <family val="3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64" fontId="0" fillId="0" borderId="0"/>
    <xf numFmtId="41" fontId="1" fillId="0" borderId="0" applyFont="0" applyFill="0" applyBorder="0" applyAlignment="0" applyProtection="0"/>
  </cellStyleXfs>
  <cellXfs count="115">
    <xf numFmtId="164" fontId="0" fillId="0" borderId="0" xfId="0"/>
    <xf numFmtId="164" fontId="2" fillId="0" borderId="0" xfId="0" applyFont="1"/>
    <xf numFmtId="164" fontId="2" fillId="0" borderId="1" xfId="0" applyNumberFormat="1" applyFont="1" applyBorder="1" applyAlignment="1" applyProtection="1">
      <alignment horizontal="left"/>
      <protection locked="0"/>
    </xf>
    <xf numFmtId="164" fontId="0" fillId="0" borderId="0" xfId="0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164" fontId="6" fillId="0" borderId="3" xfId="0" applyNumberFormat="1" applyFont="1" applyBorder="1" applyAlignment="1" applyProtection="1">
      <alignment horizontal="left"/>
      <protection locked="0"/>
    </xf>
    <xf numFmtId="166" fontId="6" fillId="0" borderId="1" xfId="0" applyNumberFormat="1" applyFont="1" applyBorder="1"/>
    <xf numFmtId="3" fontId="6" fillId="0" borderId="3" xfId="0" applyNumberFormat="1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left"/>
      <protection locked="0"/>
    </xf>
    <xf numFmtId="164" fontId="5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left"/>
      <protection locked="0"/>
    </xf>
    <xf numFmtId="164" fontId="2" fillId="0" borderId="4" xfId="0" applyFont="1" applyBorder="1"/>
    <xf numFmtId="164" fontId="7" fillId="0" borderId="0" xfId="0" applyFont="1" applyAlignment="1">
      <alignment horizontal="centerContinuous"/>
    </xf>
    <xf numFmtId="164" fontId="8" fillId="0" borderId="0" xfId="0" applyFont="1"/>
    <xf numFmtId="164" fontId="8" fillId="0" borderId="5" xfId="0" applyNumberFormat="1" applyFont="1" applyBorder="1" applyProtection="1">
      <protection locked="0"/>
    </xf>
    <xf numFmtId="164" fontId="8" fillId="0" borderId="5" xfId="0" applyFont="1" applyBorder="1"/>
    <xf numFmtId="165" fontId="8" fillId="0" borderId="0" xfId="0" applyNumberFormat="1" applyFont="1" applyProtection="1">
      <protection locked="0"/>
    </xf>
    <xf numFmtId="164" fontId="8" fillId="0" borderId="6" xfId="0" applyNumberFormat="1" applyFont="1" applyBorder="1" applyProtection="1">
      <protection locked="0"/>
    </xf>
    <xf numFmtId="164" fontId="8" fillId="0" borderId="0" xfId="0" applyNumberFormat="1" applyFont="1" applyAlignment="1" applyProtection="1">
      <alignment horizontal="centerContinuous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164" fontId="8" fillId="0" borderId="6" xfId="0" applyFont="1" applyBorder="1"/>
    <xf numFmtId="3" fontId="6" fillId="0" borderId="7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Protection="1">
      <protection locked="0"/>
    </xf>
    <xf numFmtId="164" fontId="13" fillId="0" borderId="6" xfId="0" applyNumberFormat="1" applyFont="1" applyBorder="1" applyAlignment="1" applyProtection="1">
      <alignment horizontal="left"/>
      <protection locked="0"/>
    </xf>
    <xf numFmtId="164" fontId="12" fillId="0" borderId="0" xfId="0" applyFont="1"/>
    <xf numFmtId="164" fontId="1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left"/>
      <protection locked="0"/>
    </xf>
    <xf numFmtId="164" fontId="14" fillId="0" borderId="0" xfId="0" applyNumberFormat="1" applyFont="1" applyAlignment="1" applyProtection="1">
      <alignment horizontal="center"/>
    </xf>
    <xf numFmtId="3" fontId="15" fillId="0" borderId="6" xfId="0" applyNumberFormat="1" applyFont="1" applyBorder="1" applyProtection="1"/>
    <xf numFmtId="166" fontId="15" fillId="0" borderId="0" xfId="0" applyNumberFormat="1" applyFont="1" applyProtection="1">
      <protection locked="0"/>
    </xf>
    <xf numFmtId="166" fontId="15" fillId="0" borderId="0" xfId="0" applyNumberFormat="1" applyFont="1" applyProtection="1"/>
    <xf numFmtId="166" fontId="15" fillId="0" borderId="9" xfId="0" applyNumberFormat="1" applyFont="1" applyBorder="1" applyProtection="1"/>
    <xf numFmtId="166" fontId="15" fillId="0" borderId="0" xfId="1" applyNumberFormat="1" applyFont="1" applyAlignment="1" applyProtection="1">
      <alignment horizontal="right"/>
      <protection locked="0"/>
    </xf>
    <xf numFmtId="164" fontId="14" fillId="0" borderId="0" xfId="0" applyFont="1"/>
    <xf numFmtId="3" fontId="14" fillId="0" borderId="5" xfId="0" applyNumberFormat="1" applyFont="1" applyBorder="1"/>
    <xf numFmtId="3" fontId="14" fillId="0" borderId="0" xfId="0" applyNumberFormat="1" applyFont="1"/>
    <xf numFmtId="166" fontId="14" fillId="0" borderId="0" xfId="0" applyNumberFormat="1" applyFont="1"/>
    <xf numFmtId="3" fontId="14" fillId="0" borderId="6" xfId="0" applyNumberFormat="1" applyFont="1" applyBorder="1"/>
    <xf numFmtId="166" fontId="14" fillId="0" borderId="9" xfId="0" applyNumberFormat="1" applyFont="1" applyBorder="1" applyProtection="1"/>
    <xf numFmtId="166" fontId="14" fillId="0" borderId="9" xfId="0" applyNumberFormat="1" applyFont="1" applyBorder="1"/>
    <xf numFmtId="166" fontId="14" fillId="0" borderId="0" xfId="1" applyNumberFormat="1" applyFont="1" applyAlignment="1">
      <alignment horizontal="right"/>
    </xf>
    <xf numFmtId="164" fontId="14" fillId="0" borderId="0" xfId="0" applyNumberFormat="1" applyFont="1" applyAlignment="1" applyProtection="1">
      <alignment horizontal="left"/>
      <protection locked="0"/>
    </xf>
    <xf numFmtId="3" fontId="11" fillId="0" borderId="5" xfId="0" applyNumberFormat="1" applyFont="1" applyBorder="1" applyProtection="1">
      <protection locked="0"/>
    </xf>
    <xf numFmtId="3" fontId="11" fillId="0" borderId="0" xfId="0" applyNumberFormat="1" applyFont="1" applyProtection="1">
      <protection locked="0"/>
    </xf>
    <xf numFmtId="166" fontId="11" fillId="0" borderId="0" xfId="0" applyNumberFormat="1" applyFont="1" applyProtection="1">
      <protection locked="0"/>
    </xf>
    <xf numFmtId="3" fontId="11" fillId="0" borderId="5" xfId="0" applyNumberFormat="1" applyFont="1" applyBorder="1" applyProtection="1"/>
    <xf numFmtId="3" fontId="11" fillId="0" borderId="6" xfId="0" applyNumberFormat="1" applyFont="1" applyBorder="1" applyProtection="1"/>
    <xf numFmtId="166" fontId="11" fillId="0" borderId="0" xfId="0" applyNumberFormat="1" applyFont="1" applyProtection="1"/>
    <xf numFmtId="166" fontId="11" fillId="0" borderId="9" xfId="0" applyNumberFormat="1" applyFont="1" applyBorder="1" applyProtection="1"/>
    <xf numFmtId="166" fontId="11" fillId="0" borderId="9" xfId="0" applyNumberFormat="1" applyFont="1" applyBorder="1" applyProtection="1">
      <protection locked="0"/>
    </xf>
    <xf numFmtId="3" fontId="11" fillId="0" borderId="6" xfId="0" applyNumberFormat="1" applyFont="1" applyBorder="1" applyProtection="1">
      <protection locked="0"/>
    </xf>
    <xf numFmtId="166" fontId="11" fillId="0" borderId="0" xfId="1" applyNumberFormat="1" applyFont="1" applyAlignment="1" applyProtection="1">
      <alignment horizontal="right"/>
      <protection locked="0"/>
    </xf>
    <xf numFmtId="3" fontId="14" fillId="0" borderId="5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166" fontId="14" fillId="0" borderId="0" xfId="0" applyNumberFormat="1" applyFont="1" applyProtection="1">
      <protection locked="0"/>
    </xf>
    <xf numFmtId="3" fontId="14" fillId="0" borderId="6" xfId="0" applyNumberFormat="1" applyFont="1" applyBorder="1" applyProtection="1"/>
    <xf numFmtId="166" fontId="14" fillId="0" borderId="0" xfId="0" applyNumberFormat="1" applyFont="1" applyProtection="1"/>
    <xf numFmtId="3" fontId="14" fillId="0" borderId="6" xfId="0" applyNumberFormat="1" applyFont="1" applyBorder="1" applyProtection="1">
      <protection locked="0"/>
    </xf>
    <xf numFmtId="166" fontId="14" fillId="0" borderId="9" xfId="0" applyNumberFormat="1" applyFont="1" applyBorder="1" applyProtection="1">
      <protection locked="0"/>
    </xf>
    <xf numFmtId="166" fontId="14" fillId="0" borderId="0" xfId="1" applyNumberFormat="1" applyFont="1" applyAlignment="1" applyProtection="1">
      <alignment horizontal="right"/>
      <protection locked="0"/>
    </xf>
    <xf numFmtId="3" fontId="11" fillId="0" borderId="0" xfId="0" applyNumberFormat="1" applyFont="1" applyProtection="1"/>
    <xf numFmtId="3" fontId="14" fillId="0" borderId="5" xfId="0" applyNumberFormat="1" applyFont="1" applyBorder="1" applyProtection="1"/>
    <xf numFmtId="3" fontId="14" fillId="0" borderId="0" xfId="0" applyNumberFormat="1" applyFont="1" applyProtection="1"/>
    <xf numFmtId="164" fontId="14" fillId="0" borderId="0" xfId="0" applyNumberFormat="1" applyFont="1" applyFill="1" applyAlignment="1" applyProtection="1">
      <alignment horizontal="left"/>
      <protection locked="0"/>
    </xf>
    <xf numFmtId="167" fontId="0" fillId="0" borderId="0" xfId="0" applyNumberFormat="1"/>
    <xf numFmtId="164" fontId="14" fillId="2" borderId="0" xfId="0" applyNumberFormat="1" applyFont="1" applyFill="1" applyAlignment="1" applyProtection="1">
      <alignment horizontal="left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protection locked="0"/>
    </xf>
    <xf numFmtId="168" fontId="0" fillId="0" borderId="0" xfId="0" applyNumberFormat="1"/>
    <xf numFmtId="167" fontId="0" fillId="3" borderId="0" xfId="0" applyNumberFormat="1" applyFill="1"/>
    <xf numFmtId="168" fontId="0" fillId="3" borderId="0" xfId="0" applyNumberFormat="1" applyFill="1"/>
    <xf numFmtId="164" fontId="5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Border="1" applyAlignment="1">
      <alignment horizontal="left"/>
    </xf>
    <xf numFmtId="164" fontId="13" fillId="0" borderId="10" xfId="0" quotePrefix="1" applyNumberFormat="1" applyFont="1" applyBorder="1" applyAlignment="1" applyProtection="1">
      <alignment horizontal="left"/>
      <protection locked="0"/>
    </xf>
    <xf numFmtId="164" fontId="12" fillId="0" borderId="11" xfId="0" applyFont="1" applyBorder="1"/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0" applyNumberFormat="1" applyFont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Border="1" applyAlignment="1" applyProtection="1">
      <alignment horizontal="center" vertical="center" wrapText="1"/>
      <protection locked="0"/>
    </xf>
    <xf numFmtId="164" fontId="12" fillId="0" borderId="7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/>
      <protection locked="0"/>
    </xf>
    <xf numFmtId="164" fontId="12" fillId="0" borderId="18" xfId="0" applyNumberFormat="1" applyFont="1" applyBorder="1" applyAlignment="1" applyProtection="1">
      <alignment horizontal="center" vertical="center"/>
      <protection locked="0"/>
    </xf>
    <xf numFmtId="164" fontId="12" fillId="0" borderId="19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12" fillId="0" borderId="7" xfId="0" applyNumberFormat="1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12" fillId="0" borderId="2" xfId="0" applyFont="1" applyBorder="1" applyAlignment="1">
      <alignment horizontal="left"/>
    </xf>
    <xf numFmtId="164" fontId="12" fillId="0" borderId="1" xfId="0" applyFont="1" applyBorder="1" applyAlignment="1">
      <alignment horizontal="left"/>
    </xf>
    <xf numFmtId="164" fontId="13" fillId="0" borderId="10" xfId="0" applyNumberFormat="1" applyFont="1" applyBorder="1" applyAlignment="1" applyProtection="1">
      <alignment horizontal="left"/>
      <protection locked="0"/>
    </xf>
    <xf numFmtId="164" fontId="13" fillId="0" borderId="8" xfId="0" applyNumberFormat="1" applyFont="1" applyBorder="1" applyAlignment="1" applyProtection="1">
      <alignment horizontal="left"/>
      <protection locked="0"/>
    </xf>
    <xf numFmtId="164" fontId="13" fillId="0" borderId="6" xfId="0" applyNumberFormat="1" applyFont="1" applyBorder="1" applyAlignment="1" applyProtection="1">
      <alignment horizontal="left"/>
      <protection locked="0"/>
    </xf>
    <xf numFmtId="164" fontId="13" fillId="0" borderId="9" xfId="0" applyNumberFormat="1" applyFont="1" applyBorder="1" applyAlignment="1" applyProtection="1">
      <alignment horizontal="left"/>
      <protection locked="0"/>
    </xf>
    <xf numFmtId="164" fontId="5" fillId="0" borderId="6" xfId="0" applyNumberFormat="1" applyFont="1" applyBorder="1" applyAlignment="1" applyProtection="1">
      <alignment horizontal="left"/>
      <protection locked="0"/>
    </xf>
    <xf numFmtId="164" fontId="5" fillId="0" borderId="9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9" fillId="0" borderId="12" xfId="0" applyNumberFormat="1" applyFont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Alignment="1" applyProtection="1">
      <alignment horizontal="center" vertical="center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VOTOS VALIDOS VALIDOS POR ALIANZA Y PARTIDO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ELECCIONES</a:t>
            </a:r>
            <a:r>
              <a:rPr lang="es-PA" baseline="0"/>
              <a:t> DEL 3 DE MAYO DE 2009</a:t>
            </a:r>
            <a:endParaRPr lang="es-PA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6703296703296707E-2"/>
          <c:y val="0.13971742543171123"/>
          <c:w val="0.79450549450549479"/>
          <c:h val="0.70957613814756659"/>
        </c:manualLayout>
      </c:layout>
      <c:pie3DChart>
        <c:varyColors val="1"/>
        <c:ser>
          <c:idx val="0"/>
          <c:order val="0"/>
          <c:tx>
            <c:strRef>
              <c:f>DATOS!$B$1</c:f>
              <c:strCache>
                <c:ptCount val="1"/>
                <c:pt idx="0">
                  <c:v>VOTOS VALIDOS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18611985613711818"/>
                  <c:y val="4.0755003098554093E-2"/>
                </c:manualLayout>
              </c:layout>
              <c:dLblPos val="bestFit"/>
              <c:showVal val="1"/>
              <c:showPercent val="1"/>
              <c:separator>
</c:separator>
            </c:dLbl>
            <c:dLbl>
              <c:idx val="1"/>
              <c:layout>
                <c:manualLayout>
                  <c:x val="0.2416443547621393"/>
                  <c:y val="-0.13260592929697318"/>
                </c:manualLayout>
              </c:layout>
              <c:dLblPos val="bestFit"/>
              <c:showVal val="1"/>
              <c:showPercent val="1"/>
              <c:separator>
</c:separator>
            </c:dLbl>
            <c:dLbl>
              <c:idx val="2"/>
              <c:layout>
                <c:manualLayout>
                  <c:x val="-0.14304316347882245"/>
                  <c:y val="4.7277200125753704E-2"/>
                </c:manualLayout>
              </c:layout>
              <c:dLblPos val="bestFit"/>
              <c:showVal val="1"/>
              <c:showPercent val="1"/>
              <c:separator>
</c:separator>
            </c:dLbl>
            <c:numFmt formatCode="0.00%" sourceLinked="0"/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  <c:showPercent val="1"/>
            <c:separator>
</c:separator>
            <c:showLeaderLines val="1"/>
          </c:dLbls>
          <c:cat>
            <c:strRef>
              <c:f>DATOS!$A$2:$A$4</c:f>
              <c:strCache>
                <c:ptCount val="3"/>
                <c:pt idx="0">
                  <c:v>UN PAIS PARA TODOS</c:v>
                </c:pt>
                <c:pt idx="1">
                  <c:v>ALIANZA POR EL CAMBIO</c:v>
                </c:pt>
                <c:pt idx="2">
                  <c:v>VANGUARDIA MORAL DE LA PATRIA</c:v>
                </c:pt>
              </c:strCache>
            </c:strRef>
          </c:cat>
          <c:val>
            <c:numRef>
              <c:f>DATOS!$B$2:$B$4</c:f>
              <c:numCache>
                <c:formatCode>#,##0;[Red]#,##0</c:formatCode>
                <c:ptCount val="3"/>
                <c:pt idx="0">
                  <c:v>597227</c:v>
                </c:pt>
                <c:pt idx="1">
                  <c:v>952333</c:v>
                </c:pt>
                <c:pt idx="2">
                  <c:v>36867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A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VOTOS VALIDOS POR PARTIDO POLITICO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ELECCIONES DEL 3 DE MAYO DE 2009</a:t>
            </a:r>
          </a:p>
        </c:rich>
      </c:tx>
      <c:layout/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9.6982954053820181E-2"/>
          <c:y val="0.13710099424385133"/>
          <c:w val="0.86739926739926765"/>
          <c:h val="0.60230245944531668"/>
        </c:manualLayout>
      </c:layout>
      <c:bar3DChart>
        <c:barDir val="col"/>
        <c:grouping val="clustered"/>
        <c:ser>
          <c:idx val="0"/>
          <c:order val="0"/>
          <c:tx>
            <c:strRef>
              <c:f>DATOS!$A$13</c:f>
              <c:strCache>
                <c:ptCount val="1"/>
                <c:pt idx="0">
                  <c:v>REVOLUCIONARIO DEMOCRATICO</c:v>
                </c:pt>
              </c:strCache>
            </c:strRef>
          </c:tx>
          <c:dLbls>
            <c:dLbl>
              <c:idx val="0"/>
              <c:layout>
                <c:manualLayout>
                  <c:x val="1.6380255815743195E-2"/>
                  <c:y val="-3.3464055043100599E-2"/>
                </c:manualLayout>
              </c:layout>
              <c:spPr/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Val val="1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DATOS!$B$13</c:f>
              <c:numCache>
                <c:formatCode>#,##0;[Red]#,##0</c:formatCode>
                <c:ptCount val="1"/>
                <c:pt idx="0">
                  <c:v>553974</c:v>
                </c:pt>
              </c:numCache>
            </c:numRef>
          </c:val>
        </c:ser>
        <c:ser>
          <c:idx val="1"/>
          <c:order val="1"/>
          <c:tx>
            <c:strRef>
              <c:f>DATOS!$A$14</c:f>
              <c:strCache>
                <c:ptCount val="1"/>
                <c:pt idx="0">
                  <c:v>POPULAR</c:v>
                </c:pt>
              </c:strCache>
            </c:strRef>
          </c:tx>
          <c:dLbls>
            <c:dLbl>
              <c:idx val="0"/>
              <c:layout>
                <c:manualLayout>
                  <c:x val="2.4570383723614794E-2"/>
                  <c:y val="-3.3464055043100537E-2"/>
                </c:manualLayout>
              </c:layout>
              <c:spPr/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Val val="1"/>
            </c:dLbl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DATOS!$B$14</c:f>
              <c:numCache>
                <c:formatCode>#,##0;[Red]#,##0</c:formatCode>
                <c:ptCount val="1"/>
                <c:pt idx="0">
                  <c:v>35459</c:v>
                </c:pt>
              </c:numCache>
            </c:numRef>
          </c:val>
        </c:ser>
        <c:ser>
          <c:idx val="2"/>
          <c:order val="2"/>
          <c:tx>
            <c:strRef>
              <c:f>DATOS!$A$15</c:f>
              <c:strCache>
                <c:ptCount val="1"/>
                <c:pt idx="0">
                  <c:v>LIBERAL</c:v>
                </c:pt>
              </c:strCache>
            </c:strRef>
          </c:tx>
          <c:dLbls>
            <c:dLbl>
              <c:idx val="0"/>
              <c:layout>
                <c:manualLayout>
                  <c:x val="1.3650213179785988E-2"/>
                  <c:y val="-1.8823530961744103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DATOS!$B$15</c:f>
              <c:numCache>
                <c:formatCode>#,##0;[Red]#,##0</c:formatCode>
                <c:ptCount val="1"/>
                <c:pt idx="0">
                  <c:v>7794</c:v>
                </c:pt>
              </c:numCache>
            </c:numRef>
          </c:val>
        </c:ser>
        <c:ser>
          <c:idx val="3"/>
          <c:order val="3"/>
          <c:tx>
            <c:strRef>
              <c:f>DATOS!$A$16</c:f>
              <c:strCache>
                <c:ptCount val="1"/>
                <c:pt idx="0">
                  <c:v>CAMBIO DEMOCRATICO</c:v>
                </c:pt>
              </c:strCache>
            </c:strRef>
          </c:tx>
          <c:dLbls>
            <c:dLbl>
              <c:idx val="0"/>
              <c:layout>
                <c:manualLayout>
                  <c:x val="3.4125532949464979E-2"/>
                  <c:y val="-2.7189544722519259E-2"/>
                </c:manualLayout>
              </c:layout>
              <c:spPr/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DATOS!$B$16</c:f>
              <c:numCache>
                <c:formatCode>#,##0;[Red]#,##0</c:formatCode>
                <c:ptCount val="1"/>
                <c:pt idx="0">
                  <c:v>509986</c:v>
                </c:pt>
              </c:numCache>
            </c:numRef>
          </c:val>
        </c:ser>
        <c:ser>
          <c:idx val="4"/>
          <c:order val="4"/>
          <c:tx>
            <c:strRef>
              <c:f>DATOS!$A$17</c:f>
              <c:strCache>
                <c:ptCount val="1"/>
                <c:pt idx="0">
                  <c:v>UNIÓN PATRIOTICA</c:v>
                </c:pt>
              </c:strCache>
            </c:strRef>
          </c:tx>
          <c:dLbls>
            <c:dLbl>
              <c:idx val="0"/>
              <c:layout>
                <c:manualLayout>
                  <c:x val="2.0475319769679003E-2"/>
                  <c:y val="-3.555555848329440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DATOS!$B$17</c:f>
              <c:numCache>
                <c:formatCode>#,##0;[Red]#,##0</c:formatCode>
                <c:ptCount val="1"/>
                <c:pt idx="0">
                  <c:v>53952</c:v>
                </c:pt>
              </c:numCache>
            </c:numRef>
          </c:val>
        </c:ser>
        <c:ser>
          <c:idx val="5"/>
          <c:order val="5"/>
          <c:tx>
            <c:strRef>
              <c:f>DATOS!$A$18</c:f>
              <c:strCache>
                <c:ptCount val="1"/>
                <c:pt idx="0">
                  <c:v>MOLIRENA</c:v>
                </c:pt>
              </c:strCache>
            </c:strRef>
          </c:tx>
          <c:dLbls>
            <c:dLbl>
              <c:idx val="0"/>
              <c:layout>
                <c:manualLayout>
                  <c:x val="1.0920170543828801E-2"/>
                  <c:y val="-3.3464055043100537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DATOS!$B$18</c:f>
              <c:numCache>
                <c:formatCode>#,##0;[Red]#,##0</c:formatCode>
                <c:ptCount val="1"/>
                <c:pt idx="0">
                  <c:v>94841</c:v>
                </c:pt>
              </c:numCache>
            </c:numRef>
          </c:val>
        </c:ser>
        <c:ser>
          <c:idx val="6"/>
          <c:order val="6"/>
          <c:tx>
            <c:strRef>
              <c:f>DATOS!$A$19</c:f>
              <c:strCache>
                <c:ptCount val="1"/>
                <c:pt idx="0">
                  <c:v>PANAMEÑISTA</c:v>
                </c:pt>
              </c:strCache>
            </c:strRef>
          </c:tx>
          <c:dLbls>
            <c:dLbl>
              <c:idx val="0"/>
              <c:layout>
                <c:manualLayout>
                  <c:x val="2.7300426359571979E-2"/>
                  <c:y val="-3.3464055043100613E-2"/>
                </c:manualLayout>
              </c:layout>
              <c:showVal val="1"/>
            </c:dLbl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DATOS!$B$19</c:f>
              <c:numCache>
                <c:formatCode>#,##0;[Red]#,##0</c:formatCode>
                <c:ptCount val="1"/>
                <c:pt idx="0">
                  <c:v>293554</c:v>
                </c:pt>
              </c:numCache>
            </c:numRef>
          </c:val>
        </c:ser>
        <c:ser>
          <c:idx val="7"/>
          <c:order val="7"/>
          <c:tx>
            <c:strRef>
              <c:f>DATOS!$A$20</c:f>
              <c:strCache>
                <c:ptCount val="1"/>
                <c:pt idx="0">
                  <c:v>VANGUARDIA MORAL DE LA PATRIA</c:v>
                </c:pt>
              </c:strCache>
            </c:strRef>
          </c:tx>
          <c:dLbls>
            <c:dLbl>
              <c:idx val="0"/>
              <c:layout>
                <c:manualLayout>
                  <c:x val="2.7300426359571979E-2"/>
                  <c:y val="-3.5555558483294343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</c:dLbls>
          <c:cat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cat>
          <c:val>
            <c:numRef>
              <c:f>DATOS!$B$20</c:f>
              <c:numCache>
                <c:formatCode>#,##0;[Red]#,##0</c:formatCode>
                <c:ptCount val="1"/>
                <c:pt idx="0">
                  <c:v>36867</c:v>
                </c:pt>
              </c:numCache>
            </c:numRef>
          </c:val>
        </c:ser>
        <c:dLbls>
          <c:showVal val="1"/>
        </c:dLbls>
        <c:shape val="box"/>
        <c:axId val="112892544"/>
        <c:axId val="112902528"/>
        <c:axId val="0"/>
      </c:bar3DChart>
      <c:catAx>
        <c:axId val="112892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112902528"/>
        <c:crosses val="autoZero"/>
        <c:auto val="1"/>
        <c:lblAlgn val="ctr"/>
        <c:lblOffset val="100"/>
      </c:catAx>
      <c:valAx>
        <c:axId val="112902528"/>
        <c:scaling>
          <c:orientation val="minMax"/>
        </c:scaling>
        <c:axPos val="l"/>
        <c:majorGridlines/>
        <c:numFmt formatCode="#,##0;[Red]#,##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A"/>
          </a:p>
        </c:txPr>
        <c:crossAx val="112892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A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VOTOS EMITIDOS: ELECCIONES DEL 3 DE MAYO DE 2009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626373626373628E-2"/>
          <c:y val="0.22135007849293564"/>
          <c:w val="0.74285714285714288"/>
          <c:h val="0.66248037676609128"/>
        </c:manualLayout>
      </c:layout>
      <c:pie3DChart>
        <c:varyColors val="1"/>
        <c:ser>
          <c:idx val="0"/>
          <c:order val="0"/>
          <c:tx>
            <c:strRef>
              <c:f>DATOS!$B$7</c:f>
              <c:strCache>
                <c:ptCount val="1"/>
                <c:pt idx="0">
                  <c:v>VOTOS EMITIDOS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6.8251065898929956E-3"/>
                  <c:y val="2.509804128232547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3.8220596903400773E-2"/>
                  <c:y val="-2.5098041282325487E-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3.2760511631486376E-2"/>
                  <c:y val="-2.0915034401937906E-2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dLblPos val="outEnd"/>
            <c:showVal val="1"/>
            <c:showLeaderLines val="1"/>
          </c:dLbls>
          <c:cat>
            <c:strRef>
              <c:f>DATOS!$A$8:$A$10</c:f>
              <c:strCache>
                <c:ptCount val="3"/>
                <c:pt idx="0">
                  <c:v>VALIDOS</c:v>
                </c:pt>
                <c:pt idx="1">
                  <c:v>EN BLANCO</c:v>
                </c:pt>
                <c:pt idx="2">
                  <c:v>NULOS</c:v>
                </c:pt>
              </c:strCache>
            </c:strRef>
          </c:cat>
          <c:val>
            <c:numRef>
              <c:f>DATOS!$B$8:$B$10</c:f>
              <c:numCache>
                <c:formatCode>#,##0;[Red]#,##0</c:formatCode>
                <c:ptCount val="3"/>
                <c:pt idx="0">
                  <c:v>1586427</c:v>
                </c:pt>
                <c:pt idx="1">
                  <c:v>19105</c:v>
                </c:pt>
                <c:pt idx="2">
                  <c:v>30976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2517954486459"/>
          <c:y val="0.44949991141217233"/>
          <c:w val="0.15152755905511806"/>
          <c:h val="0.17415031912219775"/>
        </c:manualLayout>
      </c:layout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A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A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VOTOS VALIDOS: ELECCIONES DE 3 MAYO DE 2009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3186813186813195"/>
          <c:y val="0.13657770800627939"/>
          <c:w val="0.7241758241758246"/>
          <c:h val="0.64678178963893262"/>
        </c:manualLayout>
      </c:layout>
      <c:pie3DChart>
        <c:varyColors val="1"/>
        <c:ser>
          <c:idx val="0"/>
          <c:order val="0"/>
          <c:tx>
            <c:strRef>
              <c:f>DATOS!$B$12</c:f>
              <c:strCache>
                <c:ptCount val="1"/>
                <c:pt idx="0">
                  <c:v>VOTOS VALIDOS</c:v>
                </c:pt>
              </c:strCache>
            </c:strRef>
          </c:tx>
          <c:explosion val="25"/>
          <c:dLbls>
            <c:dLbl>
              <c:idx val="7"/>
              <c:layout>
                <c:manualLayout>
                  <c:x val="-6.317775458077507E-2"/>
                  <c:y val="6.8406984172259535E-3"/>
                </c:manualLayout>
              </c:layout>
              <c:dLblPos val="bestFit"/>
              <c:showVal val="1"/>
              <c:showPercent val="1"/>
              <c:separator>
</c:separator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Val val="1"/>
            <c:showPercent val="1"/>
            <c:separator>
</c:separator>
            <c:showLeaderLines val="1"/>
          </c:dLbls>
          <c:cat>
            <c:strRef>
              <c:f>DATOS!$A$13:$A$20</c:f>
              <c:strCache>
                <c:ptCount val="8"/>
                <c:pt idx="0">
                  <c:v>REVOLUCIONARIO DEMOCRATICO</c:v>
                </c:pt>
                <c:pt idx="1">
                  <c:v>POPULAR</c:v>
                </c:pt>
                <c:pt idx="2">
                  <c:v>LIBERAL</c:v>
                </c:pt>
                <c:pt idx="3">
                  <c:v>CAMBIO DEMOCRATICO</c:v>
                </c:pt>
                <c:pt idx="4">
                  <c:v>UNIÓN PATRIOTICA</c:v>
                </c:pt>
                <c:pt idx="5">
                  <c:v>MOLIRENA</c:v>
                </c:pt>
                <c:pt idx="6">
                  <c:v>PANAMEÑISTA</c:v>
                </c:pt>
                <c:pt idx="7">
                  <c:v>VANGUARDIA MORAL DE LA PATRIA</c:v>
                </c:pt>
              </c:strCache>
            </c:strRef>
          </c:cat>
          <c:val>
            <c:numRef>
              <c:f>DATOS!$B$13:$B$20</c:f>
              <c:numCache>
                <c:formatCode>#,##0;[Red]#,##0</c:formatCode>
                <c:ptCount val="8"/>
                <c:pt idx="0">
                  <c:v>553974</c:v>
                </c:pt>
                <c:pt idx="1">
                  <c:v>35459</c:v>
                </c:pt>
                <c:pt idx="2">
                  <c:v>7794</c:v>
                </c:pt>
                <c:pt idx="3">
                  <c:v>509986</c:v>
                </c:pt>
                <c:pt idx="4">
                  <c:v>53952</c:v>
                </c:pt>
                <c:pt idx="5">
                  <c:v>94841</c:v>
                </c:pt>
                <c:pt idx="6">
                  <c:v>293554</c:v>
                </c:pt>
                <c:pt idx="7">
                  <c:v>36867</c:v>
                </c:pt>
              </c:numCache>
            </c:numRef>
          </c:val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8727812869545152E-2"/>
          <c:y val="0.8695172993485708"/>
          <c:w val="0.90070398892446146"/>
          <c:h val="0.11793355500892058"/>
        </c:manualLayout>
      </c:layout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A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674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674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674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674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Q83"/>
  <sheetViews>
    <sheetView showGridLines="0" workbookViewId="0">
      <selection activeCell="A14" sqref="A14"/>
    </sheetView>
  </sheetViews>
  <sheetFormatPr baseColWidth="10" defaultColWidth="10.625" defaultRowHeight="12"/>
  <cols>
    <col min="1" max="1" width="24.625" customWidth="1"/>
    <col min="2" max="2" width="12.625" customWidth="1"/>
    <col min="3" max="3" width="10.625" customWidth="1"/>
    <col min="4" max="4" width="6.625" customWidth="1"/>
    <col min="5" max="8" width="10.625" customWidth="1"/>
    <col min="9" max="9" width="6.625" customWidth="1"/>
    <col min="10" max="12" width="10.625" customWidth="1"/>
    <col min="13" max="13" width="12.625" customWidth="1"/>
    <col min="14" max="14" width="15.375" customWidth="1"/>
    <col min="15" max="16" width="10.625" customWidth="1"/>
    <col min="17" max="17" width="8" customWidth="1"/>
  </cols>
  <sheetData>
    <row r="1" spans="1:17" ht="15.75">
      <c r="A1" s="16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16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6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22" t="s">
        <v>62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>
      <c r="A5" s="22" t="s">
        <v>63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.5" thickBot="1">
      <c r="A6" s="12"/>
      <c r="B6" s="13"/>
      <c r="C6" s="13"/>
      <c r="D6" s="14"/>
      <c r="E6" s="13"/>
      <c r="F6" s="13"/>
      <c r="G6" s="13"/>
      <c r="H6" s="14"/>
      <c r="I6" s="15"/>
      <c r="J6" s="13"/>
      <c r="K6" s="13"/>
      <c r="L6" s="13"/>
      <c r="M6" s="13"/>
      <c r="N6" s="13"/>
      <c r="O6" s="13"/>
      <c r="P6" s="13"/>
      <c r="Q6" s="14"/>
    </row>
    <row r="7" spans="1:17" ht="18" customHeight="1">
      <c r="A7" s="84" t="s">
        <v>46</v>
      </c>
      <c r="B7" s="81" t="s">
        <v>45</v>
      </c>
      <c r="C7" s="87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100" t="s">
        <v>85</v>
      </c>
      <c r="Q7" s="101"/>
    </row>
    <row r="8" spans="1:17" ht="20.25" customHeight="1">
      <c r="A8" s="85"/>
      <c r="B8" s="82"/>
      <c r="C8" s="27" t="s">
        <v>76</v>
      </c>
      <c r="D8" s="28"/>
      <c r="E8" s="28"/>
      <c r="F8" s="28"/>
      <c r="G8" s="28"/>
      <c r="H8" s="79" t="s">
        <v>77</v>
      </c>
      <c r="I8" s="80"/>
      <c r="J8" s="80"/>
      <c r="K8" s="80"/>
      <c r="L8" s="28"/>
      <c r="M8" s="28"/>
      <c r="N8" s="106" t="s">
        <v>84</v>
      </c>
      <c r="O8" s="107"/>
      <c r="P8" s="102"/>
      <c r="Q8" s="103"/>
    </row>
    <row r="9" spans="1:17" ht="16.5" customHeight="1">
      <c r="A9" s="85"/>
      <c r="B9" s="82"/>
      <c r="C9" s="110" t="s">
        <v>86</v>
      </c>
      <c r="D9" s="112"/>
      <c r="E9" s="112"/>
      <c r="F9" s="112"/>
      <c r="G9" s="111"/>
      <c r="H9" s="110" t="s">
        <v>68</v>
      </c>
      <c r="I9" s="112"/>
      <c r="J9" s="112"/>
      <c r="K9" s="112"/>
      <c r="L9" s="77"/>
      <c r="M9" s="77"/>
      <c r="N9" s="108" t="s">
        <v>73</v>
      </c>
      <c r="O9" s="109"/>
      <c r="P9" s="102"/>
      <c r="Q9" s="103"/>
    </row>
    <row r="10" spans="1:17" ht="15.75">
      <c r="A10" s="85"/>
      <c r="B10" s="82"/>
      <c r="C10" s="110" t="s">
        <v>64</v>
      </c>
      <c r="D10" s="112"/>
      <c r="E10" s="112"/>
      <c r="F10" s="112"/>
      <c r="G10" s="111"/>
      <c r="H10" s="110" t="s">
        <v>83</v>
      </c>
      <c r="I10" s="112"/>
      <c r="J10" s="112"/>
      <c r="K10" s="112"/>
      <c r="L10" s="77"/>
      <c r="M10" s="77"/>
      <c r="N10" s="110" t="s">
        <v>74</v>
      </c>
      <c r="O10" s="111"/>
      <c r="P10" s="102"/>
      <c r="Q10" s="103"/>
    </row>
    <row r="11" spans="1:17" ht="15.75">
      <c r="A11" s="85"/>
      <c r="B11" s="82"/>
      <c r="C11" s="94"/>
      <c r="D11" s="95"/>
      <c r="E11" s="95"/>
      <c r="F11" s="95"/>
      <c r="G11" s="96"/>
      <c r="H11" s="104"/>
      <c r="I11" s="105"/>
      <c r="J11" s="105"/>
      <c r="K11" s="105"/>
      <c r="L11" s="78"/>
      <c r="M11" s="78"/>
      <c r="N11" s="110" t="s">
        <v>75</v>
      </c>
      <c r="O11" s="111"/>
      <c r="P11" s="102"/>
      <c r="Q11" s="103"/>
    </row>
    <row r="12" spans="1:17" ht="27" customHeight="1">
      <c r="A12" s="85"/>
      <c r="B12" s="82"/>
      <c r="C12" s="90" t="s">
        <v>5</v>
      </c>
      <c r="D12" s="92" t="s">
        <v>4</v>
      </c>
      <c r="E12" s="98" t="s">
        <v>65</v>
      </c>
      <c r="F12" s="97" t="s">
        <v>66</v>
      </c>
      <c r="G12" s="98" t="s">
        <v>67</v>
      </c>
      <c r="H12" s="90" t="s">
        <v>5</v>
      </c>
      <c r="I12" s="92" t="s">
        <v>4</v>
      </c>
      <c r="J12" s="114" t="s">
        <v>69</v>
      </c>
      <c r="K12" s="113" t="s">
        <v>70</v>
      </c>
      <c r="L12" s="113" t="s">
        <v>71</v>
      </c>
      <c r="M12" s="97" t="s">
        <v>72</v>
      </c>
      <c r="N12" s="90" t="s">
        <v>5</v>
      </c>
      <c r="O12" s="92" t="s">
        <v>4</v>
      </c>
      <c r="P12" s="29" t="s">
        <v>78</v>
      </c>
      <c r="Q12" s="30" t="s">
        <v>4</v>
      </c>
    </row>
    <row r="13" spans="1:17" ht="13.5">
      <c r="A13" s="86"/>
      <c r="B13" s="83"/>
      <c r="C13" s="91"/>
      <c r="D13" s="93"/>
      <c r="E13" s="99"/>
      <c r="F13" s="83"/>
      <c r="G13" s="99"/>
      <c r="H13" s="91"/>
      <c r="I13" s="93"/>
      <c r="J13" s="99"/>
      <c r="K13" s="83"/>
      <c r="L13" s="83"/>
      <c r="M13" s="83"/>
      <c r="N13" s="91"/>
      <c r="O13" s="93"/>
      <c r="P13" s="31"/>
      <c r="Q13" s="32"/>
    </row>
    <row r="14" spans="1:17" ht="15.75">
      <c r="A14" s="17"/>
      <c r="B14" s="19"/>
      <c r="C14" s="17"/>
      <c r="D14" s="20"/>
      <c r="E14" s="18"/>
      <c r="F14" s="18"/>
      <c r="G14" s="18"/>
      <c r="H14" s="21"/>
      <c r="I14" s="17"/>
      <c r="J14" s="19"/>
      <c r="K14" s="24"/>
      <c r="L14" s="19"/>
      <c r="M14" s="19"/>
      <c r="N14" s="21"/>
      <c r="O14" s="26"/>
      <c r="P14" s="21"/>
      <c r="Q14" s="17"/>
    </row>
    <row r="15" spans="1:17" ht="15.75">
      <c r="A15" s="33" t="s">
        <v>47</v>
      </c>
      <c r="B15" s="34">
        <f>SUM(B17+B20+B26+B30+B38+B42+B47+B51+B63+B69+B73+B78)</f>
        <v>1586427</v>
      </c>
      <c r="C15" s="34">
        <f>SUM(C17+C20+C26+C30+C38+C42+C47+C51+C63+C69+C73+C78)</f>
        <v>597227</v>
      </c>
      <c r="D15" s="35">
        <f>SUM(C15/B15)*100</f>
        <v>37.646043593559611</v>
      </c>
      <c r="E15" s="34">
        <f>SUM(E17+E20+E26+E30+E38+E42+E47+E51+E63+E69+E73+E78)</f>
        <v>553974</v>
      </c>
      <c r="F15" s="34">
        <f>SUM(F17+F20+F26+F30+F38+F42+F47+F51+F63+F69+F73+F78)</f>
        <v>35459</v>
      </c>
      <c r="G15" s="34">
        <f>SUM(G17+G20+G26+G30+G38+G42+G47+G51+G63+G69+G73+G78)</f>
        <v>7794</v>
      </c>
      <c r="H15" s="34">
        <f>SUM(H17+H20+H26+H30+H38+H42+H47+H51+H63+H69+H73+H78)</f>
        <v>952333</v>
      </c>
      <c r="I15" s="36">
        <f>SUM(H15/B15)*100</f>
        <v>60.030054959982401</v>
      </c>
      <c r="J15" s="34">
        <f>SUM(J17+J20+J26+J30+J38+J42+J47+J51+J63+J69+J73+J78)</f>
        <v>94841</v>
      </c>
      <c r="K15" s="34">
        <f>SUM(K17+K20+K26+K30+K38+K42+K47+K51+K63+K69+K73+K78)</f>
        <v>293554</v>
      </c>
      <c r="L15" s="34">
        <f>SUM(L17+L20+L26+L30+L38+L42+L47+L51+L63+L69+L73+L78)</f>
        <v>509986</v>
      </c>
      <c r="M15" s="34">
        <f>SUM(M17+M20+M26+M30+M38+M42+M47+M51+M63+M69+M73+M78)</f>
        <v>53952</v>
      </c>
      <c r="N15" s="34">
        <f>SUM(N17+N20+N26+N30+N38+N42+N47+N51+N63+N69+N73+N78)</f>
        <v>36867</v>
      </c>
      <c r="O15" s="37">
        <f>SUM(N15/B15)*100</f>
        <v>2.3239014464579837</v>
      </c>
      <c r="P15" s="34">
        <f>SUM(P17+P20+P26+P30+P38+P42+P47+P51+P63+P69+P73)</f>
        <v>354954</v>
      </c>
      <c r="Q15" s="38">
        <f>SUM(P15/C15)*100</f>
        <v>59.433682670073516</v>
      </c>
    </row>
    <row r="16" spans="1:17" ht="15">
      <c r="A16" s="39"/>
      <c r="B16" s="40"/>
      <c r="C16" s="41"/>
      <c r="D16" s="42"/>
      <c r="E16" s="40"/>
      <c r="F16" s="40"/>
      <c r="G16" s="40"/>
      <c r="H16" s="43"/>
      <c r="I16" s="42"/>
      <c r="J16" s="40"/>
      <c r="K16" s="43"/>
      <c r="L16" s="40"/>
      <c r="M16" s="40"/>
      <c r="N16" s="43"/>
      <c r="O16" s="44"/>
      <c r="P16" s="43"/>
      <c r="Q16" s="46"/>
    </row>
    <row r="17" spans="1:17" ht="15.75">
      <c r="A17" s="72" t="s">
        <v>48</v>
      </c>
      <c r="B17" s="48">
        <f>SUM(B18:B18)</f>
        <v>44951</v>
      </c>
      <c r="C17" s="49">
        <f>SUM(C18:C18)</f>
        <v>18213</v>
      </c>
      <c r="D17" s="50">
        <f>SUM(C17/B17)*100</f>
        <v>40.517452336989166</v>
      </c>
      <c r="E17" s="48">
        <f>SUM(E18:E18)</f>
        <v>16797</v>
      </c>
      <c r="F17" s="48">
        <f>SUM(F18:F18)</f>
        <v>1155</v>
      </c>
      <c r="G17" s="48">
        <f>SUM(G18:G18)</f>
        <v>261</v>
      </c>
      <c r="H17" s="52">
        <f>SUM(H18:H18)</f>
        <v>26111</v>
      </c>
      <c r="I17" s="53">
        <f>SUM(H17/B17)*100</f>
        <v>58.087695490645373</v>
      </c>
      <c r="J17" s="48">
        <f t="shared" ref="J17:P17" si="0">SUM(J18:J18)</f>
        <v>1661</v>
      </c>
      <c r="K17" s="52">
        <f t="shared" si="0"/>
        <v>5040</v>
      </c>
      <c r="L17" s="48">
        <f>SUM(L18:L18)</f>
        <v>18177</v>
      </c>
      <c r="M17" s="48">
        <f>SUM(M18:M18)</f>
        <v>1233</v>
      </c>
      <c r="N17" s="52">
        <f t="shared" si="0"/>
        <v>627</v>
      </c>
      <c r="O17" s="54">
        <f>SUM(N17/B17)*100</f>
        <v>1.3948521723654648</v>
      </c>
      <c r="P17" s="56">
        <f t="shared" si="0"/>
        <v>7898</v>
      </c>
      <c r="Q17" s="57">
        <f>SUM(P17/C17)*100</f>
        <v>43.36462966013287</v>
      </c>
    </row>
    <row r="18" spans="1:17" ht="15">
      <c r="A18" s="47" t="s">
        <v>6</v>
      </c>
      <c r="B18" s="58">
        <f>SUM(C18+H18+N18)</f>
        <v>44951</v>
      </c>
      <c r="C18" s="59">
        <f>SUM(E18:G18)</f>
        <v>18213</v>
      </c>
      <c r="D18" s="60">
        <f>SUM(C18/B18)*100</f>
        <v>40.517452336989166</v>
      </c>
      <c r="E18" s="58">
        <v>16797</v>
      </c>
      <c r="F18" s="58">
        <v>1155</v>
      </c>
      <c r="G18" s="58">
        <v>261</v>
      </c>
      <c r="H18" s="61">
        <f>SUM(J18:M18)</f>
        <v>26111</v>
      </c>
      <c r="I18" s="62">
        <f>SUM(H18/B18)*100</f>
        <v>58.087695490645373</v>
      </c>
      <c r="J18" s="58">
        <v>1661</v>
      </c>
      <c r="K18" s="63">
        <v>5040</v>
      </c>
      <c r="L18" s="58">
        <v>18177</v>
      </c>
      <c r="M18" s="58">
        <v>1233</v>
      </c>
      <c r="N18" s="63">
        <v>627</v>
      </c>
      <c r="O18" s="44">
        <f>SUM(N18/B18)*100</f>
        <v>1.3948521723654648</v>
      </c>
      <c r="P18" s="63">
        <f>SUM(H18-C18)</f>
        <v>7898</v>
      </c>
      <c r="Q18" s="65">
        <f>SUM(P18/C18)*100</f>
        <v>43.36462966013287</v>
      </c>
    </row>
    <row r="19" spans="1:17" ht="15">
      <c r="A19" s="39"/>
      <c r="B19" s="58"/>
      <c r="C19" s="59"/>
      <c r="D19" s="42"/>
      <c r="E19" s="58"/>
      <c r="F19" s="58"/>
      <c r="G19" s="58"/>
      <c r="H19" s="63"/>
      <c r="I19" s="42"/>
      <c r="J19" s="58"/>
      <c r="K19" s="63"/>
      <c r="L19" s="58"/>
      <c r="M19" s="58"/>
      <c r="N19" s="63"/>
      <c r="O19" s="44"/>
      <c r="P19" s="63"/>
      <c r="Q19" s="46"/>
    </row>
    <row r="20" spans="1:17" ht="15.75">
      <c r="A20" s="72" t="s">
        <v>49</v>
      </c>
      <c r="B20" s="48">
        <f>SUM(B21:B24)</f>
        <v>120935</v>
      </c>
      <c r="C20" s="49">
        <f>SUM(C21:C24)</f>
        <v>38130</v>
      </c>
      <c r="D20" s="50">
        <f>SUM(C20/B20)*100</f>
        <v>31.529333939719685</v>
      </c>
      <c r="E20" s="48">
        <f>SUM(E21:E24)</f>
        <v>35648</v>
      </c>
      <c r="F20" s="51">
        <f>SUM(F21:F24)</f>
        <v>2095</v>
      </c>
      <c r="G20" s="51">
        <f>SUM(G21:G24)</f>
        <v>387</v>
      </c>
      <c r="H20" s="56">
        <f>SUM(H21:H24)</f>
        <v>81215</v>
      </c>
      <c r="I20" s="53">
        <f>SUM(H20/B20)*100</f>
        <v>67.155910199694048</v>
      </c>
      <c r="J20" s="48">
        <f t="shared" ref="J20:P20" si="1">SUM(J21:J24)</f>
        <v>7470</v>
      </c>
      <c r="K20" s="52">
        <f t="shared" si="1"/>
        <v>28245</v>
      </c>
      <c r="L20" s="48">
        <f>SUM(L21:L24)</f>
        <v>32241</v>
      </c>
      <c r="M20" s="48">
        <f>SUM(M21:M24)</f>
        <v>13259</v>
      </c>
      <c r="N20" s="52">
        <f t="shared" si="1"/>
        <v>1590</v>
      </c>
      <c r="O20" s="54">
        <f>SUM(N20/B20)*100</f>
        <v>1.3147558605862653</v>
      </c>
      <c r="P20" s="56">
        <f t="shared" si="1"/>
        <v>43085</v>
      </c>
      <c r="Q20" s="57">
        <f>SUM(P20/C20)*100</f>
        <v>112.99501704694465</v>
      </c>
    </row>
    <row r="21" spans="1:17" ht="15">
      <c r="A21" s="47" t="s">
        <v>7</v>
      </c>
      <c r="B21" s="58">
        <f>SUM(C21+H21+N21)</f>
        <v>42740</v>
      </c>
      <c r="C21" s="59">
        <f>SUM(E21:G21)</f>
        <v>15416</v>
      </c>
      <c r="D21" s="60">
        <f>SUM(C21/B21)*100</f>
        <v>36.069255966307907</v>
      </c>
      <c r="E21" s="58">
        <v>14598</v>
      </c>
      <c r="F21" s="58">
        <v>711</v>
      </c>
      <c r="G21" s="58">
        <v>107</v>
      </c>
      <c r="H21" s="61">
        <f>SUM(J21:M21)</f>
        <v>26884</v>
      </c>
      <c r="I21" s="62">
        <f>SUM(H21/B21)*100</f>
        <v>62.901263453439405</v>
      </c>
      <c r="J21" s="58">
        <v>2416</v>
      </c>
      <c r="K21" s="63">
        <v>11007</v>
      </c>
      <c r="L21" s="58">
        <v>11082</v>
      </c>
      <c r="M21" s="58">
        <v>2379</v>
      </c>
      <c r="N21" s="63">
        <v>440</v>
      </c>
      <c r="O21" s="44">
        <f>SUM(N21/B21)*100</f>
        <v>1.0294805802526907</v>
      </c>
      <c r="P21" s="63">
        <f>SUM(H21-C21)</f>
        <v>11468</v>
      </c>
      <c r="Q21" s="65">
        <f>SUM(P21/C21)*100</f>
        <v>74.390243902439025</v>
      </c>
    </row>
    <row r="22" spans="1:17" ht="15">
      <c r="A22" s="69" t="s">
        <v>8</v>
      </c>
      <c r="B22" s="58">
        <f>SUM(C22+H22+N22)</f>
        <v>25361</v>
      </c>
      <c r="C22" s="59">
        <f>SUM(E22:G22)</f>
        <v>7138</v>
      </c>
      <c r="D22" s="60">
        <f>SUM(C22/B22)*100</f>
        <v>28.145577855762788</v>
      </c>
      <c r="E22" s="58">
        <v>6523</v>
      </c>
      <c r="F22" s="58">
        <v>535</v>
      </c>
      <c r="G22" s="58">
        <v>80</v>
      </c>
      <c r="H22" s="61">
        <f>SUM(J22:M22)</f>
        <v>17864</v>
      </c>
      <c r="I22" s="62">
        <f>SUM(H22/B22)*100</f>
        <v>70.438862820866689</v>
      </c>
      <c r="J22" s="58">
        <v>1788</v>
      </c>
      <c r="K22" s="63">
        <v>5549</v>
      </c>
      <c r="L22" s="58">
        <v>7650</v>
      </c>
      <c r="M22" s="58">
        <v>2877</v>
      </c>
      <c r="N22" s="63">
        <v>359</v>
      </c>
      <c r="O22" s="44">
        <f>SUM(N22/B22)*100</f>
        <v>1.4155593233705295</v>
      </c>
      <c r="P22" s="63">
        <f>SUM(H22-C22)</f>
        <v>10726</v>
      </c>
      <c r="Q22" s="65">
        <f>SUM(P22/C22)*100</f>
        <v>150.2661810030821</v>
      </c>
    </row>
    <row r="23" spans="1:17" ht="15">
      <c r="A23" s="47" t="s">
        <v>9</v>
      </c>
      <c r="B23" s="58">
        <f>SUM(C23+H23+N23)</f>
        <v>28733</v>
      </c>
      <c r="C23" s="59">
        <f>SUM(E23:G23)</f>
        <v>9122</v>
      </c>
      <c r="D23" s="60">
        <f>SUM(C23/B23)*100</f>
        <v>31.747468068075037</v>
      </c>
      <c r="E23" s="58">
        <v>8518</v>
      </c>
      <c r="F23" s="58">
        <v>478</v>
      </c>
      <c r="G23" s="58">
        <v>126</v>
      </c>
      <c r="H23" s="61">
        <f>SUM(J23:M23)</f>
        <v>19321</v>
      </c>
      <c r="I23" s="62">
        <f>SUM(H23/B23)*100</f>
        <v>67.243239480736435</v>
      </c>
      <c r="J23" s="58">
        <v>1640</v>
      </c>
      <c r="K23" s="63">
        <v>7336</v>
      </c>
      <c r="L23" s="58">
        <v>5474</v>
      </c>
      <c r="M23" s="58">
        <v>4871</v>
      </c>
      <c r="N23" s="63">
        <v>290</v>
      </c>
      <c r="O23" s="44">
        <f>SUM(N23/B23)*100</f>
        <v>1.0092924511885288</v>
      </c>
      <c r="P23" s="63">
        <f>SUM(H23-C23)</f>
        <v>10199</v>
      </c>
      <c r="Q23" s="65">
        <f>SUM(P23/C23)*100</f>
        <v>111.80662135496601</v>
      </c>
    </row>
    <row r="24" spans="1:17" ht="15">
      <c r="A24" s="69" t="s">
        <v>10</v>
      </c>
      <c r="B24" s="58">
        <f>SUM(C24+H24+N24)</f>
        <v>24101</v>
      </c>
      <c r="C24" s="59">
        <f>SUM(E24:G24)</f>
        <v>6454</v>
      </c>
      <c r="D24" s="60">
        <f>SUM(C24/B24)*100</f>
        <v>26.778971826895148</v>
      </c>
      <c r="E24" s="58">
        <v>6009</v>
      </c>
      <c r="F24" s="58">
        <v>371</v>
      </c>
      <c r="G24" s="58">
        <v>74</v>
      </c>
      <c r="H24" s="61">
        <f>SUM(J24:M24)</f>
        <v>17146</v>
      </c>
      <c r="I24" s="62">
        <f>SUM(H24/B24)*100</f>
        <v>71.142276254097339</v>
      </c>
      <c r="J24" s="58">
        <v>1626</v>
      </c>
      <c r="K24" s="63">
        <v>4353</v>
      </c>
      <c r="L24" s="58">
        <v>8035</v>
      </c>
      <c r="M24" s="58">
        <v>3132</v>
      </c>
      <c r="N24" s="63">
        <v>501</v>
      </c>
      <c r="O24" s="44">
        <f>SUM(N24/B24)*100</f>
        <v>2.0787519190075101</v>
      </c>
      <c r="P24" s="63">
        <f>SUM(H24-C24)</f>
        <v>10692</v>
      </c>
      <c r="Q24" s="65">
        <f>SUM(P24/C24)*100</f>
        <v>165.66470405949798</v>
      </c>
    </row>
    <row r="25" spans="1:17" ht="15">
      <c r="A25" s="39"/>
      <c r="B25" s="58"/>
      <c r="C25" s="59"/>
      <c r="D25" s="42"/>
      <c r="E25" s="58"/>
      <c r="F25" s="58"/>
      <c r="G25" s="58"/>
      <c r="H25" s="63"/>
      <c r="I25" s="42"/>
      <c r="J25" s="58"/>
      <c r="K25" s="63"/>
      <c r="L25" s="58"/>
      <c r="M25" s="58"/>
      <c r="N25" s="63"/>
      <c r="O25" s="45"/>
      <c r="P25" s="63"/>
      <c r="Q25" s="46"/>
    </row>
    <row r="26" spans="1:17" ht="15.75">
      <c r="A26" s="72" t="s">
        <v>50</v>
      </c>
      <c r="B26" s="48">
        <f>SUM(B27:B28)</f>
        <v>103252</v>
      </c>
      <c r="C26" s="49">
        <f>SUM(C27:C28)</f>
        <v>46407</v>
      </c>
      <c r="D26" s="50">
        <f>SUM(C26/B26)*100</f>
        <v>44.945376360748462</v>
      </c>
      <c r="E26" s="48">
        <f>SUM(E27:E28)</f>
        <v>42622</v>
      </c>
      <c r="F26" s="51">
        <f>SUM(F27:F28)</f>
        <v>2920</v>
      </c>
      <c r="G26" s="51">
        <f>SUM(G27:G28)</f>
        <v>865</v>
      </c>
      <c r="H26" s="56">
        <f>SUM(H27:H28)</f>
        <v>50869</v>
      </c>
      <c r="I26" s="50">
        <f>SUM(H26/B26)*100</f>
        <v>49.266842288769226</v>
      </c>
      <c r="J26" s="48">
        <f t="shared" ref="J26:P26" si="2">SUM(J27:J28)</f>
        <v>5524</v>
      </c>
      <c r="K26" s="52">
        <f t="shared" si="2"/>
        <v>15708</v>
      </c>
      <c r="L26" s="48">
        <f>SUM(L27:L28)</f>
        <v>26486</v>
      </c>
      <c r="M26" s="48">
        <f>SUM(M27:M28)</f>
        <v>3151</v>
      </c>
      <c r="N26" s="52">
        <f t="shared" si="2"/>
        <v>5976</v>
      </c>
      <c r="O26" s="55">
        <f>SUM(N26/B26)*100</f>
        <v>5.787781350482315</v>
      </c>
      <c r="P26" s="56">
        <f t="shared" si="2"/>
        <v>4462</v>
      </c>
      <c r="Q26" s="57">
        <f>SUM(P26/C26)*100</f>
        <v>9.6149287822957739</v>
      </c>
    </row>
    <row r="27" spans="1:17" ht="15">
      <c r="A27" s="47" t="s">
        <v>11</v>
      </c>
      <c r="B27" s="58">
        <f>SUM(C27+H27+N27)</f>
        <v>83980</v>
      </c>
      <c r="C27" s="59">
        <f>SUM(E27:G27)</f>
        <v>37447</v>
      </c>
      <c r="D27" s="60">
        <f>SUM(C27/B27)*100</f>
        <v>44.590378661586094</v>
      </c>
      <c r="E27" s="58">
        <v>34634</v>
      </c>
      <c r="F27" s="58">
        <v>2119</v>
      </c>
      <c r="G27" s="58">
        <v>694</v>
      </c>
      <c r="H27" s="61">
        <f>SUM(J27:M27)</f>
        <v>40970</v>
      </c>
      <c r="I27" s="60">
        <f>SUM(H27/B27)*100</f>
        <v>48.785425101214571</v>
      </c>
      <c r="J27" s="58">
        <v>4023</v>
      </c>
      <c r="K27" s="63">
        <v>11458</v>
      </c>
      <c r="L27" s="58">
        <v>23071</v>
      </c>
      <c r="M27" s="58">
        <v>2418</v>
      </c>
      <c r="N27" s="63">
        <v>5563</v>
      </c>
      <c r="O27" s="64">
        <f>SUM(N27/B27)*100</f>
        <v>6.6241962371993326</v>
      </c>
      <c r="P27" s="63">
        <f>SUM(H27-C27)</f>
        <v>3523</v>
      </c>
      <c r="Q27" s="65">
        <f>SUM(P27/C27)*100</f>
        <v>9.4079632547333567</v>
      </c>
    </row>
    <row r="28" spans="1:17" ht="15">
      <c r="A28" s="47" t="s">
        <v>12</v>
      </c>
      <c r="B28" s="58">
        <f>SUM(C28+H28+N28)</f>
        <v>19272</v>
      </c>
      <c r="C28" s="59">
        <f>SUM(E28:G28)</f>
        <v>8960</v>
      </c>
      <c r="D28" s="60">
        <f>SUM(C28/B28)*100</f>
        <v>46.492320464923203</v>
      </c>
      <c r="E28" s="58">
        <v>7988</v>
      </c>
      <c r="F28" s="58">
        <v>801</v>
      </c>
      <c r="G28" s="58">
        <v>171</v>
      </c>
      <c r="H28" s="61">
        <f>SUM(J28:M28)</f>
        <v>9899</v>
      </c>
      <c r="I28" s="60">
        <f>SUM(H28/B28)*100</f>
        <v>51.364674138646734</v>
      </c>
      <c r="J28" s="58">
        <v>1501</v>
      </c>
      <c r="K28" s="63">
        <v>4250</v>
      </c>
      <c r="L28" s="58">
        <v>3415</v>
      </c>
      <c r="M28" s="58">
        <v>733</v>
      </c>
      <c r="N28" s="63">
        <v>413</v>
      </c>
      <c r="O28" s="64">
        <f>SUM(N28/B28)*100</f>
        <v>2.1430053964300542</v>
      </c>
      <c r="P28" s="63">
        <f>SUM(H28-C28)</f>
        <v>939</v>
      </c>
      <c r="Q28" s="65">
        <f>SUM(P28/C28)*100</f>
        <v>10.479910714285715</v>
      </c>
    </row>
    <row r="29" spans="1:17" ht="15">
      <c r="A29" s="39"/>
      <c r="B29" s="58"/>
      <c r="C29" s="59"/>
      <c r="D29" s="42"/>
      <c r="E29" s="58"/>
      <c r="F29" s="58"/>
      <c r="G29" s="58"/>
      <c r="H29" s="63"/>
      <c r="I29" s="42"/>
      <c r="J29" s="58"/>
      <c r="K29" s="63"/>
      <c r="L29" s="58"/>
      <c r="M29" s="58"/>
      <c r="N29" s="63"/>
      <c r="O29" s="45"/>
      <c r="P29" s="63"/>
      <c r="Q29" s="46"/>
    </row>
    <row r="30" spans="1:17" ht="15.75">
      <c r="A30" s="72" t="s">
        <v>51</v>
      </c>
      <c r="B30" s="48">
        <f>SUM(B31:B36)</f>
        <v>209525</v>
      </c>
      <c r="C30" s="49">
        <f>SUM(C31:C36)</f>
        <v>70356</v>
      </c>
      <c r="D30" s="50">
        <f t="shared" ref="D30:D36" si="3">SUM(C30/B30)*100</f>
        <v>33.578809211311302</v>
      </c>
      <c r="E30" s="48">
        <f>SUM(E31:E36)</f>
        <v>65243</v>
      </c>
      <c r="F30" s="48">
        <f>SUM(F31:F36)</f>
        <v>4460</v>
      </c>
      <c r="G30" s="48">
        <f>SUM(G31:G36)</f>
        <v>653</v>
      </c>
      <c r="H30" s="56">
        <f>SUM(H31:H36)</f>
        <v>135731</v>
      </c>
      <c r="I30" s="50">
        <f t="shared" ref="I30:I36" si="4">SUM(H30/B30)*100</f>
        <v>64.78033647536094</v>
      </c>
      <c r="J30" s="48">
        <f t="shared" ref="J30:P30" si="5">SUM(J31:J36)</f>
        <v>15739</v>
      </c>
      <c r="K30" s="52">
        <f t="shared" si="5"/>
        <v>51651</v>
      </c>
      <c r="L30" s="48">
        <f>SUM(L31:L36)</f>
        <v>62119</v>
      </c>
      <c r="M30" s="48">
        <f>SUM(M31:M36)</f>
        <v>6222</v>
      </c>
      <c r="N30" s="52">
        <f t="shared" si="5"/>
        <v>3438</v>
      </c>
      <c r="O30" s="55">
        <f t="shared" ref="O30:O36" si="6">SUM(N30/B30)*100</f>
        <v>1.6408543133277651</v>
      </c>
      <c r="P30" s="56">
        <f t="shared" si="5"/>
        <v>65375</v>
      </c>
      <c r="Q30" s="57">
        <f t="shared" ref="Q30:Q36" si="7">SUM(P30/C30)*100</f>
        <v>92.920291091022804</v>
      </c>
    </row>
    <row r="31" spans="1:17" ht="15">
      <c r="A31" s="69" t="s">
        <v>13</v>
      </c>
      <c r="B31" s="58">
        <f t="shared" ref="B31:B36" si="8">SUM(C31+H31+N31)</f>
        <v>73404</v>
      </c>
      <c r="C31" s="59">
        <f t="shared" ref="C31:C36" si="9">SUM(E31:G31)</f>
        <v>25683</v>
      </c>
      <c r="D31" s="60">
        <f t="shared" si="3"/>
        <v>34.988556481935589</v>
      </c>
      <c r="E31" s="58">
        <v>24254</v>
      </c>
      <c r="F31" s="58">
        <v>1236</v>
      </c>
      <c r="G31" s="58">
        <v>193</v>
      </c>
      <c r="H31" s="61">
        <f t="shared" ref="H31:H36" si="10">SUM(J31:M31)</f>
        <v>46319</v>
      </c>
      <c r="I31" s="60">
        <f t="shared" si="4"/>
        <v>63.10146586017111</v>
      </c>
      <c r="J31" s="58">
        <v>4109</v>
      </c>
      <c r="K31" s="63">
        <v>12800</v>
      </c>
      <c r="L31" s="58">
        <v>27528</v>
      </c>
      <c r="M31" s="58">
        <v>1882</v>
      </c>
      <c r="N31" s="63">
        <v>1402</v>
      </c>
      <c r="O31" s="64">
        <f t="shared" si="6"/>
        <v>1.909977657893303</v>
      </c>
      <c r="P31" s="63">
        <f t="shared" ref="P31:P36" si="11">SUM(H31-C31)</f>
        <v>20636</v>
      </c>
      <c r="Q31" s="65">
        <f t="shared" si="7"/>
        <v>80.348868901608071</v>
      </c>
    </row>
    <row r="32" spans="1:17" ht="15">
      <c r="A32" s="69" t="s">
        <v>14</v>
      </c>
      <c r="B32" s="58">
        <f t="shared" si="8"/>
        <v>28610</v>
      </c>
      <c r="C32" s="59">
        <f t="shared" si="9"/>
        <v>10007</v>
      </c>
      <c r="D32" s="60">
        <f t="shared" si="3"/>
        <v>34.977280671094022</v>
      </c>
      <c r="E32" s="58">
        <v>9139</v>
      </c>
      <c r="F32" s="58">
        <v>787</v>
      </c>
      <c r="G32" s="58">
        <v>81</v>
      </c>
      <c r="H32" s="61">
        <f t="shared" si="10"/>
        <v>18138</v>
      </c>
      <c r="I32" s="60">
        <f t="shared" si="4"/>
        <v>63.397413491786089</v>
      </c>
      <c r="J32" s="58">
        <v>1282</v>
      </c>
      <c r="K32" s="63">
        <v>9465</v>
      </c>
      <c r="L32" s="58">
        <v>6532</v>
      </c>
      <c r="M32" s="58">
        <v>859</v>
      </c>
      <c r="N32" s="63">
        <v>465</v>
      </c>
      <c r="O32" s="64">
        <f t="shared" si="6"/>
        <v>1.6253058371198881</v>
      </c>
      <c r="P32" s="63">
        <f t="shared" si="11"/>
        <v>8131</v>
      </c>
      <c r="Q32" s="65">
        <f t="shared" si="7"/>
        <v>81.253122814030178</v>
      </c>
    </row>
    <row r="33" spans="1:17" ht="15">
      <c r="A33" s="69" t="s">
        <v>15</v>
      </c>
      <c r="B33" s="58">
        <f t="shared" si="8"/>
        <v>36718</v>
      </c>
      <c r="C33" s="59">
        <f t="shared" si="9"/>
        <v>10584</v>
      </c>
      <c r="D33" s="60">
        <f t="shared" si="3"/>
        <v>28.825099406285748</v>
      </c>
      <c r="E33" s="58">
        <v>9817</v>
      </c>
      <c r="F33" s="58">
        <v>692</v>
      </c>
      <c r="G33" s="58">
        <v>75</v>
      </c>
      <c r="H33" s="61">
        <f t="shared" si="10"/>
        <v>25485</v>
      </c>
      <c r="I33" s="60">
        <f t="shared" si="4"/>
        <v>69.40737512936434</v>
      </c>
      <c r="J33" s="58">
        <v>1750</v>
      </c>
      <c r="K33" s="63">
        <v>11548</v>
      </c>
      <c r="L33" s="58">
        <v>11127</v>
      </c>
      <c r="M33" s="58">
        <v>1060</v>
      </c>
      <c r="N33" s="63">
        <v>649</v>
      </c>
      <c r="O33" s="64">
        <f t="shared" si="6"/>
        <v>1.7675254643499103</v>
      </c>
      <c r="P33" s="63">
        <f t="shared" si="11"/>
        <v>14901</v>
      </c>
      <c r="Q33" s="65">
        <f t="shared" si="7"/>
        <v>140.78798185941045</v>
      </c>
    </row>
    <row r="34" spans="1:17" ht="15">
      <c r="A34" s="69" t="s">
        <v>59</v>
      </c>
      <c r="B34" s="58">
        <f t="shared" si="8"/>
        <v>25770</v>
      </c>
      <c r="C34" s="59">
        <f t="shared" si="9"/>
        <v>8328</v>
      </c>
      <c r="D34" s="60">
        <f t="shared" si="3"/>
        <v>32.316647264260766</v>
      </c>
      <c r="E34" s="58">
        <v>7404</v>
      </c>
      <c r="F34" s="58">
        <v>800</v>
      </c>
      <c r="G34" s="58">
        <v>124</v>
      </c>
      <c r="H34" s="61">
        <f t="shared" si="10"/>
        <v>17040</v>
      </c>
      <c r="I34" s="60">
        <f t="shared" si="4"/>
        <v>66.123399301513388</v>
      </c>
      <c r="J34" s="58">
        <v>2111</v>
      </c>
      <c r="K34" s="63">
        <v>8146</v>
      </c>
      <c r="L34" s="58">
        <v>6141</v>
      </c>
      <c r="M34" s="58">
        <v>642</v>
      </c>
      <c r="N34" s="63">
        <v>402</v>
      </c>
      <c r="O34" s="64">
        <f t="shared" si="6"/>
        <v>1.5599534342258441</v>
      </c>
      <c r="P34" s="63">
        <f t="shared" si="11"/>
        <v>8712</v>
      </c>
      <c r="Q34" s="65">
        <f t="shared" si="7"/>
        <v>104.61095100864553</v>
      </c>
    </row>
    <row r="35" spans="1:17" ht="15">
      <c r="A35" s="69" t="s">
        <v>16</v>
      </c>
      <c r="B35" s="58">
        <f t="shared" si="8"/>
        <v>27454</v>
      </c>
      <c r="C35" s="59">
        <f t="shared" si="9"/>
        <v>8788</v>
      </c>
      <c r="D35" s="60">
        <f t="shared" si="3"/>
        <v>32.009907481605595</v>
      </c>
      <c r="E35" s="58">
        <v>8249</v>
      </c>
      <c r="F35" s="58">
        <v>436</v>
      </c>
      <c r="G35" s="58">
        <v>103</v>
      </c>
      <c r="H35" s="61">
        <f t="shared" si="10"/>
        <v>18294</v>
      </c>
      <c r="I35" s="60">
        <f t="shared" si="4"/>
        <v>66.635098710570404</v>
      </c>
      <c r="J35" s="58">
        <v>2972</v>
      </c>
      <c r="K35" s="63">
        <v>6696</v>
      </c>
      <c r="L35" s="58">
        <v>7682</v>
      </c>
      <c r="M35" s="58">
        <v>944</v>
      </c>
      <c r="N35" s="63">
        <v>372</v>
      </c>
      <c r="O35" s="64">
        <f t="shared" si="6"/>
        <v>1.3549938078239965</v>
      </c>
      <c r="P35" s="63">
        <f t="shared" si="11"/>
        <v>9506</v>
      </c>
      <c r="Q35" s="65">
        <f t="shared" si="7"/>
        <v>108.17023213472919</v>
      </c>
    </row>
    <row r="36" spans="1:17" ht="15">
      <c r="A36" s="69" t="s">
        <v>17</v>
      </c>
      <c r="B36" s="58">
        <f t="shared" si="8"/>
        <v>17569</v>
      </c>
      <c r="C36" s="59">
        <f t="shared" si="9"/>
        <v>6966</v>
      </c>
      <c r="D36" s="60">
        <f t="shared" si="3"/>
        <v>39.64938243497069</v>
      </c>
      <c r="E36" s="58">
        <v>6380</v>
      </c>
      <c r="F36" s="58">
        <v>509</v>
      </c>
      <c r="G36" s="58">
        <v>77</v>
      </c>
      <c r="H36" s="61">
        <f t="shared" si="10"/>
        <v>10455</v>
      </c>
      <c r="I36" s="60">
        <f t="shared" si="4"/>
        <v>59.508224713984859</v>
      </c>
      <c r="J36" s="58">
        <v>3515</v>
      </c>
      <c r="K36" s="63">
        <v>2996</v>
      </c>
      <c r="L36" s="58">
        <v>3109</v>
      </c>
      <c r="M36" s="58">
        <v>835</v>
      </c>
      <c r="N36" s="63">
        <v>148</v>
      </c>
      <c r="O36" s="64">
        <f t="shared" si="6"/>
        <v>0.84239285104445327</v>
      </c>
      <c r="P36" s="63">
        <f t="shared" si="11"/>
        <v>3489</v>
      </c>
      <c r="Q36" s="65">
        <f t="shared" si="7"/>
        <v>50.086132644272176</v>
      </c>
    </row>
    <row r="37" spans="1:17" ht="15">
      <c r="A37" s="39"/>
      <c r="B37" s="40"/>
      <c r="C37" s="41"/>
      <c r="D37" s="42"/>
      <c r="E37" s="40"/>
      <c r="F37" s="40"/>
      <c r="G37" s="40"/>
      <c r="H37" s="43"/>
      <c r="I37" s="42"/>
      <c r="J37" s="40"/>
      <c r="K37" s="43"/>
      <c r="L37" s="40"/>
      <c r="M37" s="40"/>
      <c r="N37" s="43"/>
      <c r="O37" s="45"/>
      <c r="P37" s="43"/>
      <c r="Q37" s="46"/>
    </row>
    <row r="38" spans="1:17" ht="15.75">
      <c r="A38" s="72" t="s">
        <v>52</v>
      </c>
      <c r="B38" s="48">
        <f>SUM(B39:B40)</f>
        <v>24330</v>
      </c>
      <c r="C38" s="49">
        <f>SUM(C39:C40)</f>
        <v>12062</v>
      </c>
      <c r="D38" s="50">
        <f>SUM(C38/B38)*100</f>
        <v>49.576654336210439</v>
      </c>
      <c r="E38" s="51">
        <f>SUM(E39:E40)</f>
        <v>10229</v>
      </c>
      <c r="F38" s="51">
        <f>SUM(F39:F40)</f>
        <v>1394</v>
      </c>
      <c r="G38" s="51">
        <f>SUM(G39:G40)</f>
        <v>439</v>
      </c>
      <c r="H38" s="56">
        <f>SUM(H39:H40)</f>
        <v>12102</v>
      </c>
      <c r="I38" s="50">
        <f>SUM(H38/B38)*100</f>
        <v>49.741060419235509</v>
      </c>
      <c r="J38" s="51">
        <f t="shared" ref="J38:P38" si="12">SUM(J39:J40)</f>
        <v>1464</v>
      </c>
      <c r="K38" s="52">
        <f t="shared" si="12"/>
        <v>5480</v>
      </c>
      <c r="L38" s="48">
        <f>SUM(L39:L40)</f>
        <v>2283</v>
      </c>
      <c r="M38" s="48">
        <f>SUM(M39:M40)</f>
        <v>2875</v>
      </c>
      <c r="N38" s="52">
        <f t="shared" si="12"/>
        <v>166</v>
      </c>
      <c r="O38" s="55">
        <f>SUM(N38/B38)*100</f>
        <v>0.68228524455404849</v>
      </c>
      <c r="P38" s="56">
        <f t="shared" si="12"/>
        <v>40</v>
      </c>
      <c r="Q38" s="57">
        <f>SUM(P38/C38)*100</f>
        <v>0.33161996352180401</v>
      </c>
    </row>
    <row r="39" spans="1:17" ht="15">
      <c r="A39" s="47" t="s">
        <v>18</v>
      </c>
      <c r="B39" s="58">
        <f>SUM(C39+H39+N39)</f>
        <v>14264</v>
      </c>
      <c r="C39" s="59">
        <f>SUM(E39:G39)</f>
        <v>6367</v>
      </c>
      <c r="D39" s="60">
        <f>SUM(C39/B39)*100</f>
        <v>44.636848008973637</v>
      </c>
      <c r="E39" s="58">
        <v>4840</v>
      </c>
      <c r="F39" s="58">
        <v>1136</v>
      </c>
      <c r="G39" s="58">
        <v>391</v>
      </c>
      <c r="H39" s="61">
        <f>SUM(J39:M39)</f>
        <v>7779</v>
      </c>
      <c r="I39" s="60">
        <f>SUM(H39/B39)*100</f>
        <v>54.535894559730792</v>
      </c>
      <c r="J39" s="58">
        <v>1089</v>
      </c>
      <c r="K39" s="63">
        <v>4478</v>
      </c>
      <c r="L39" s="58">
        <v>1323</v>
      </c>
      <c r="M39" s="58">
        <v>889</v>
      </c>
      <c r="N39" s="63">
        <v>118</v>
      </c>
      <c r="O39" s="64">
        <f>SUM(N39/B39)*100</f>
        <v>0.82725743129556917</v>
      </c>
      <c r="P39" s="63">
        <f>SUM(H39-C39)</f>
        <v>1412</v>
      </c>
      <c r="Q39" s="65">
        <f>SUM(P39/C39)*100</f>
        <v>22.176849379613632</v>
      </c>
    </row>
    <row r="40" spans="1:17" ht="15">
      <c r="A40" s="47" t="s">
        <v>19</v>
      </c>
      <c r="B40" s="58">
        <f>SUM(C40+H40+N40)</f>
        <v>10066</v>
      </c>
      <c r="C40" s="59">
        <f>SUM(E40:G40)</f>
        <v>5695</v>
      </c>
      <c r="D40" s="60">
        <f>SUM(C40/B40)*100</f>
        <v>56.576594476455398</v>
      </c>
      <c r="E40" s="58">
        <v>5389</v>
      </c>
      <c r="F40" s="58">
        <v>258</v>
      </c>
      <c r="G40" s="58">
        <v>48</v>
      </c>
      <c r="H40" s="61">
        <f>SUM(J40:M40)</f>
        <v>4323</v>
      </c>
      <c r="I40" s="60">
        <f>SUM(H40/B40)*100</f>
        <v>42.946552751837871</v>
      </c>
      <c r="J40" s="58">
        <v>375</v>
      </c>
      <c r="K40" s="63">
        <v>1002</v>
      </c>
      <c r="L40" s="58">
        <v>960</v>
      </c>
      <c r="M40" s="58">
        <v>1986</v>
      </c>
      <c r="N40" s="63">
        <v>48</v>
      </c>
      <c r="O40" s="64">
        <f>SUM(N40/B40)*100</f>
        <v>0.47685277170673557</v>
      </c>
      <c r="P40" s="63">
        <f>SUM(H40-C40)</f>
        <v>-1372</v>
      </c>
      <c r="Q40" s="65">
        <f>SUM(P40/C40)*100</f>
        <v>-24.091308165057068</v>
      </c>
    </row>
    <row r="41" spans="1:17" ht="15">
      <c r="A41" s="39"/>
      <c r="B41" s="40"/>
      <c r="C41" s="41"/>
      <c r="D41" s="42"/>
      <c r="E41" s="40"/>
      <c r="F41" s="40"/>
      <c r="G41" s="40"/>
      <c r="H41" s="43"/>
      <c r="I41" s="42"/>
      <c r="J41" s="40"/>
      <c r="K41" s="43"/>
      <c r="L41" s="40"/>
      <c r="M41" s="40"/>
      <c r="N41" s="43"/>
      <c r="O41" s="45"/>
      <c r="P41" s="43"/>
      <c r="Q41" s="46"/>
    </row>
    <row r="42" spans="1:17" ht="15.75">
      <c r="A42" s="72" t="s">
        <v>53</v>
      </c>
      <c r="B42" s="51">
        <f>SUM(B43:B45)</f>
        <v>70421</v>
      </c>
      <c r="C42" s="66">
        <f>SUM(C43:C45)</f>
        <v>24862</v>
      </c>
      <c r="D42" s="53">
        <f>SUM(C42/B42)*100</f>
        <v>35.304809644850259</v>
      </c>
      <c r="E42" s="51">
        <f>SUM(E43:E45)</f>
        <v>22454</v>
      </c>
      <c r="F42" s="51">
        <f>SUM(F43:F45)</f>
        <v>1922</v>
      </c>
      <c r="G42" s="51">
        <f>SUM(G43:G45)</f>
        <v>486</v>
      </c>
      <c r="H42" s="56">
        <f>SUM(H43:H45)</f>
        <v>44615</v>
      </c>
      <c r="I42" s="50">
        <f>SUM(H42/B42)*100</f>
        <v>63.354681132048675</v>
      </c>
      <c r="J42" s="51">
        <f t="shared" ref="J42:P42" si="13">SUM(J43:J45)</f>
        <v>4656</v>
      </c>
      <c r="K42" s="52">
        <f t="shared" si="13"/>
        <v>24590</v>
      </c>
      <c r="L42" s="51">
        <f>SUM(L43:L45)</f>
        <v>13500</v>
      </c>
      <c r="M42" s="51">
        <f>SUM(M43:M45)</f>
        <v>1869</v>
      </c>
      <c r="N42" s="52">
        <f t="shared" si="13"/>
        <v>944</v>
      </c>
      <c r="O42" s="55">
        <f>SUM(N42/B42)*100</f>
        <v>1.3405092231010636</v>
      </c>
      <c r="P42" s="56">
        <f t="shared" si="13"/>
        <v>19753</v>
      </c>
      <c r="Q42" s="57">
        <f>SUM(P42/C42)*100</f>
        <v>79.450567130560685</v>
      </c>
    </row>
    <row r="43" spans="1:17" ht="15">
      <c r="A43" s="69" t="s">
        <v>20</v>
      </c>
      <c r="B43" s="58">
        <f>SUM(C43+H43+N43)</f>
        <v>28830</v>
      </c>
      <c r="C43" s="68">
        <f>SUM(E43:G43)</f>
        <v>9570</v>
      </c>
      <c r="D43" s="62">
        <f>SUM(C43/B43)*100</f>
        <v>33.194588969823101</v>
      </c>
      <c r="E43" s="58">
        <v>9077</v>
      </c>
      <c r="F43" s="58">
        <v>395</v>
      </c>
      <c r="G43" s="58">
        <v>98</v>
      </c>
      <c r="H43" s="61">
        <f>SUM(J43:M43)</f>
        <v>18802</v>
      </c>
      <c r="I43" s="60">
        <f>SUM(H43/B43)*100</f>
        <v>65.216788067984737</v>
      </c>
      <c r="J43" s="58">
        <v>1356</v>
      </c>
      <c r="K43" s="63">
        <v>10251</v>
      </c>
      <c r="L43" s="58">
        <v>6257</v>
      </c>
      <c r="M43" s="58">
        <v>938</v>
      </c>
      <c r="N43" s="63">
        <v>458</v>
      </c>
      <c r="O43" s="64">
        <f>SUM(N43/B43)*100</f>
        <v>1.588622962192161</v>
      </c>
      <c r="P43" s="63">
        <f>SUM(H43-C43)</f>
        <v>9232</v>
      </c>
      <c r="Q43" s="65">
        <f>SUM(P43/C43)*100</f>
        <v>96.468129571577848</v>
      </c>
    </row>
    <row r="44" spans="1:17" ht="15">
      <c r="A44" s="69" t="s">
        <v>21</v>
      </c>
      <c r="B44" s="58">
        <f>SUM(C44+H44+N44)</f>
        <v>20889</v>
      </c>
      <c r="C44" s="68">
        <f>SUM(E44:G44)</f>
        <v>7258</v>
      </c>
      <c r="D44" s="62">
        <f>SUM(C44/B44)*100</f>
        <v>34.745559864043273</v>
      </c>
      <c r="E44" s="58">
        <v>6316</v>
      </c>
      <c r="F44" s="58">
        <v>731</v>
      </c>
      <c r="G44" s="58">
        <v>211</v>
      </c>
      <c r="H44" s="61">
        <f>SUM(J44:M44)</f>
        <v>13370</v>
      </c>
      <c r="I44" s="60">
        <f>SUM(H44/B44)*100</f>
        <v>64.004978696921825</v>
      </c>
      <c r="J44" s="58">
        <v>2150</v>
      </c>
      <c r="K44" s="63">
        <v>7472</v>
      </c>
      <c r="L44" s="58">
        <v>3206</v>
      </c>
      <c r="M44" s="58">
        <v>542</v>
      </c>
      <c r="N44" s="63">
        <v>261</v>
      </c>
      <c r="O44" s="64">
        <f>SUM(N44/B44)*100</f>
        <v>1.2494614390348986</v>
      </c>
      <c r="P44" s="63">
        <f>SUM(H44-C44)</f>
        <v>6112</v>
      </c>
      <c r="Q44" s="65">
        <f>SUM(P44/C44)*100</f>
        <v>84.210526315789465</v>
      </c>
    </row>
    <row r="45" spans="1:17" ht="15">
      <c r="A45" s="69" t="s">
        <v>22</v>
      </c>
      <c r="B45" s="58">
        <f>SUM(C45+H45+N45)</f>
        <v>20702</v>
      </c>
      <c r="C45" s="68">
        <f>SUM(E45:G45)</f>
        <v>8034</v>
      </c>
      <c r="D45" s="62">
        <f>SUM(C45/B45)*100</f>
        <v>38.807844652690562</v>
      </c>
      <c r="E45" s="58">
        <v>7061</v>
      </c>
      <c r="F45" s="58">
        <v>796</v>
      </c>
      <c r="G45" s="58">
        <v>177</v>
      </c>
      <c r="H45" s="61">
        <f>SUM(J45:M45)</f>
        <v>12443</v>
      </c>
      <c r="I45" s="60">
        <f>SUM(H45/B45)*100</f>
        <v>60.105303835378223</v>
      </c>
      <c r="J45" s="58">
        <v>1150</v>
      </c>
      <c r="K45" s="63">
        <v>6867</v>
      </c>
      <c r="L45" s="58">
        <v>4037</v>
      </c>
      <c r="M45" s="58">
        <v>389</v>
      </c>
      <c r="N45" s="63">
        <v>225</v>
      </c>
      <c r="O45" s="64">
        <f>SUM(N45/B45)*100</f>
        <v>1.0868515119312143</v>
      </c>
      <c r="P45" s="63">
        <f>SUM(H45-C45)</f>
        <v>4409</v>
      </c>
      <c r="Q45" s="65">
        <f>SUM(P45/C45)*100</f>
        <v>54.879263131690315</v>
      </c>
    </row>
    <row r="46" spans="1:17" ht="15">
      <c r="A46" s="39"/>
      <c r="B46" s="40"/>
      <c r="C46" s="41"/>
      <c r="D46" s="42"/>
      <c r="E46" s="40"/>
      <c r="F46" s="40"/>
      <c r="G46" s="40"/>
      <c r="H46" s="43"/>
      <c r="I46" s="42"/>
      <c r="J46" s="40"/>
      <c r="K46" s="43"/>
      <c r="L46" s="40"/>
      <c r="M46" s="40"/>
      <c r="N46" s="43"/>
      <c r="O46" s="45"/>
      <c r="P46" s="43"/>
      <c r="Q46" s="46"/>
    </row>
    <row r="47" spans="1:17" ht="15.75">
      <c r="A47" s="72" t="s">
        <v>54</v>
      </c>
      <c r="B47" s="51">
        <f>SUM(B48:B49)</f>
        <v>60880</v>
      </c>
      <c r="C47" s="66">
        <f>SUM(C48:C49)</f>
        <v>21820</v>
      </c>
      <c r="D47" s="53">
        <f>SUM(C47/B47)*100</f>
        <v>35.840998685939553</v>
      </c>
      <c r="E47" s="51">
        <f>SUM(E48:E49)</f>
        <v>20401</v>
      </c>
      <c r="F47" s="51">
        <f>SUM(F48:F49)</f>
        <v>1013</v>
      </c>
      <c r="G47" s="51">
        <f>SUM(G48:G49)</f>
        <v>406</v>
      </c>
      <c r="H47" s="56">
        <f>SUM(H48:H49)</f>
        <v>38452</v>
      </c>
      <c r="I47" s="50">
        <f>SUM(H47/B47)*100</f>
        <v>63.160315374507228</v>
      </c>
      <c r="J47" s="51">
        <f>SUM(J48:J49)</f>
        <v>6391</v>
      </c>
      <c r="K47" s="52">
        <f>SUM(K48:K49)</f>
        <v>16221</v>
      </c>
      <c r="L47" s="51">
        <f>SUM(L48:L49)</f>
        <v>13498</v>
      </c>
      <c r="M47" s="51">
        <f>SUM(M48:M49)</f>
        <v>2342</v>
      </c>
      <c r="N47" s="52">
        <f>SUM(N48:N49)</f>
        <v>608</v>
      </c>
      <c r="O47" s="55">
        <f>SUM(N47/B47)*100</f>
        <v>0.99868593955321949</v>
      </c>
      <c r="P47" s="56">
        <f>SUM(P48:P49)</f>
        <v>16632</v>
      </c>
      <c r="Q47" s="57">
        <f>SUM(P47/C47)*100</f>
        <v>76.223648029330889</v>
      </c>
    </row>
    <row r="48" spans="1:17" ht="15">
      <c r="A48" s="69" t="s">
        <v>23</v>
      </c>
      <c r="B48" s="58">
        <f>SUM(C48+H48+N48)</f>
        <v>30826</v>
      </c>
      <c r="C48" s="68">
        <f>SUM(E48:G48)</f>
        <v>10448</v>
      </c>
      <c r="D48" s="62">
        <f>SUM(C48/B48)*100</f>
        <v>33.893466554207485</v>
      </c>
      <c r="E48" s="58">
        <v>9813</v>
      </c>
      <c r="F48" s="58">
        <v>438</v>
      </c>
      <c r="G48" s="58">
        <v>197</v>
      </c>
      <c r="H48" s="61">
        <f>SUM(J48:M48)</f>
        <v>20087</v>
      </c>
      <c r="I48" s="60">
        <f>SUM(H48/B48)*100</f>
        <v>65.162525141114642</v>
      </c>
      <c r="J48" s="58">
        <v>3546</v>
      </c>
      <c r="K48" s="63">
        <v>7561</v>
      </c>
      <c r="L48" s="58">
        <v>7359</v>
      </c>
      <c r="M48" s="58">
        <v>1621</v>
      </c>
      <c r="N48" s="63">
        <v>291</v>
      </c>
      <c r="O48" s="64">
        <f>SUM(N48/B48)*100</f>
        <v>0.94400830467786934</v>
      </c>
      <c r="P48" s="63">
        <f>SUM(H48-C48)</f>
        <v>9639</v>
      </c>
      <c r="Q48" s="65">
        <f>SUM(P48/C48)*100</f>
        <v>92.256891271056659</v>
      </c>
    </row>
    <row r="49" spans="1:17" ht="15">
      <c r="A49" s="69" t="s">
        <v>24</v>
      </c>
      <c r="B49" s="58">
        <f>SUM(C49+H49+N49)</f>
        <v>30054</v>
      </c>
      <c r="C49" s="68">
        <f>SUM(E49:G49)</f>
        <v>11372</v>
      </c>
      <c r="D49" s="62">
        <f>SUM(C49/B49)*100</f>
        <v>37.8385572635922</v>
      </c>
      <c r="E49" s="58">
        <v>10588</v>
      </c>
      <c r="F49" s="58">
        <v>575</v>
      </c>
      <c r="G49" s="58">
        <v>209</v>
      </c>
      <c r="H49" s="61">
        <f>SUM(J49:M49)</f>
        <v>18365</v>
      </c>
      <c r="I49" s="60">
        <f>SUM(H49/B49)*100</f>
        <v>61.10667465229254</v>
      </c>
      <c r="J49" s="58">
        <v>2845</v>
      </c>
      <c r="K49" s="63">
        <v>8660</v>
      </c>
      <c r="L49" s="58">
        <v>6139</v>
      </c>
      <c r="M49" s="58">
        <v>721</v>
      </c>
      <c r="N49" s="63">
        <v>317</v>
      </c>
      <c r="O49" s="64">
        <f>SUM(N49/B49)*100</f>
        <v>1.0547680841152591</v>
      </c>
      <c r="P49" s="63">
        <f>SUM(H49-C49)</f>
        <v>6993</v>
      </c>
      <c r="Q49" s="65">
        <f>SUM(P49/C49)*100</f>
        <v>61.493141048188541</v>
      </c>
    </row>
    <row r="50" spans="1:17" ht="15">
      <c r="A50" s="39"/>
      <c r="B50" s="40"/>
      <c r="C50" s="41"/>
      <c r="D50" s="42"/>
      <c r="E50" s="40"/>
      <c r="F50" s="40"/>
      <c r="G50" s="40"/>
      <c r="H50" s="43"/>
      <c r="I50" s="42"/>
      <c r="J50" s="40"/>
      <c r="K50" s="43"/>
      <c r="L50" s="40"/>
      <c r="M50" s="40"/>
      <c r="N50" s="43"/>
      <c r="O50" s="45"/>
      <c r="P50" s="43"/>
      <c r="Q50" s="46"/>
    </row>
    <row r="51" spans="1:17" ht="15.75">
      <c r="A51" s="72" t="s">
        <v>55</v>
      </c>
      <c r="B51" s="51">
        <f>SUM(B52:B61)</f>
        <v>738482</v>
      </c>
      <c r="C51" s="66">
        <f>SUM(C52:C61)</f>
        <v>264381</v>
      </c>
      <c r="D51" s="53">
        <f t="shared" ref="D51:D61" si="14">SUM(C51/B51)*100</f>
        <v>35.800601774992487</v>
      </c>
      <c r="E51" s="51">
        <f>SUM(E52:E61)</f>
        <v>247509</v>
      </c>
      <c r="F51" s="51">
        <f>SUM(F52:F61)</f>
        <v>13993</v>
      </c>
      <c r="G51" s="51">
        <f>SUM(G52:G61)</f>
        <v>2879</v>
      </c>
      <c r="H51" s="52">
        <f>SUM(H52:H61)</f>
        <v>452522</v>
      </c>
      <c r="I51" s="53">
        <f t="shared" ref="I51:I61" si="15">SUM(H51/B51)*100</f>
        <v>61.277322940843518</v>
      </c>
      <c r="J51" s="51">
        <f t="shared" ref="J51:P51" si="16">SUM(J52:J61)</f>
        <v>38213</v>
      </c>
      <c r="K51" s="52">
        <f t="shared" si="16"/>
        <v>110576</v>
      </c>
      <c r="L51" s="51">
        <f>SUM(L52:L61)</f>
        <v>287794</v>
      </c>
      <c r="M51" s="51">
        <f>SUM(M52:M61)</f>
        <v>15939</v>
      </c>
      <c r="N51" s="52">
        <f t="shared" si="16"/>
        <v>21579</v>
      </c>
      <c r="O51" s="55">
        <f t="shared" ref="O51:O61" si="17">SUM(N51/B51)*100</f>
        <v>2.9220752841640012</v>
      </c>
      <c r="P51" s="56">
        <f t="shared" si="16"/>
        <v>188141</v>
      </c>
      <c r="Q51" s="57">
        <f t="shared" ref="Q51:Q61" si="18">SUM(P51/C51)*100</f>
        <v>71.162829401507679</v>
      </c>
    </row>
    <row r="52" spans="1:17" ht="15">
      <c r="A52" s="69" t="s">
        <v>25</v>
      </c>
      <c r="B52" s="58">
        <f t="shared" ref="B52:B61" si="19">SUM(C52+H52+N52)</f>
        <v>84224</v>
      </c>
      <c r="C52" s="68">
        <f t="shared" ref="C52:C61" si="20">SUM(E52:G52)</f>
        <v>31106</v>
      </c>
      <c r="D52" s="62">
        <f t="shared" si="14"/>
        <v>36.932465805471125</v>
      </c>
      <c r="E52" s="58">
        <v>29152</v>
      </c>
      <c r="F52" s="67">
        <v>1582</v>
      </c>
      <c r="G52" s="67">
        <v>372</v>
      </c>
      <c r="H52" s="61">
        <f>SUM(J52:M52)</f>
        <v>50500</v>
      </c>
      <c r="I52" s="62">
        <f t="shared" si="15"/>
        <v>59.959156534954403</v>
      </c>
      <c r="J52" s="58">
        <v>4147</v>
      </c>
      <c r="K52" s="63">
        <v>10979</v>
      </c>
      <c r="L52" s="58">
        <v>33783</v>
      </c>
      <c r="M52" s="58">
        <v>1591</v>
      </c>
      <c r="N52" s="63">
        <v>2618</v>
      </c>
      <c r="O52" s="64">
        <f t="shared" si="17"/>
        <v>3.1083776595744679</v>
      </c>
      <c r="P52" s="63">
        <f t="shared" ref="P52:P61" si="21">SUM(H52-C52)</f>
        <v>19394</v>
      </c>
      <c r="Q52" s="65">
        <f t="shared" si="18"/>
        <v>62.348100045007392</v>
      </c>
    </row>
    <row r="53" spans="1:17" ht="15">
      <c r="A53" s="69" t="s">
        <v>26</v>
      </c>
      <c r="B53" s="58">
        <f t="shared" si="19"/>
        <v>20665</v>
      </c>
      <c r="C53" s="68">
        <f t="shared" si="20"/>
        <v>7759</v>
      </c>
      <c r="D53" s="62">
        <f t="shared" si="14"/>
        <v>37.546576336801358</v>
      </c>
      <c r="E53" s="58">
        <v>7097</v>
      </c>
      <c r="F53" s="67">
        <v>449</v>
      </c>
      <c r="G53" s="67">
        <v>213</v>
      </c>
      <c r="H53" s="61">
        <f t="shared" ref="H53:H61" si="22">SUM(J53:M53)</f>
        <v>12425</v>
      </c>
      <c r="I53" s="62">
        <f t="shared" si="15"/>
        <v>60.125816598112749</v>
      </c>
      <c r="J53" s="58">
        <v>2313</v>
      </c>
      <c r="K53" s="63">
        <v>4431</v>
      </c>
      <c r="L53" s="58">
        <v>5281</v>
      </c>
      <c r="M53" s="58">
        <v>400</v>
      </c>
      <c r="N53" s="63">
        <v>481</v>
      </c>
      <c r="O53" s="64">
        <f t="shared" si="17"/>
        <v>2.327607065085894</v>
      </c>
      <c r="P53" s="63">
        <f t="shared" si="21"/>
        <v>4666</v>
      </c>
      <c r="Q53" s="65">
        <f t="shared" si="18"/>
        <v>60.136615543240111</v>
      </c>
    </row>
    <row r="54" spans="1:17" ht="15">
      <c r="A54" s="69" t="s">
        <v>27</v>
      </c>
      <c r="B54" s="58">
        <f t="shared" si="19"/>
        <v>23574</v>
      </c>
      <c r="C54" s="68">
        <f t="shared" si="20"/>
        <v>6986</v>
      </c>
      <c r="D54" s="62">
        <f t="shared" si="14"/>
        <v>29.634342920166283</v>
      </c>
      <c r="E54" s="58">
        <v>6494</v>
      </c>
      <c r="F54" s="67">
        <v>372</v>
      </c>
      <c r="G54" s="67">
        <v>120</v>
      </c>
      <c r="H54" s="61">
        <f t="shared" si="22"/>
        <v>16162</v>
      </c>
      <c r="I54" s="62">
        <f t="shared" si="15"/>
        <v>68.55858148808008</v>
      </c>
      <c r="J54" s="58">
        <v>1389</v>
      </c>
      <c r="K54" s="63">
        <v>7877</v>
      </c>
      <c r="L54" s="58">
        <v>5794</v>
      </c>
      <c r="M54" s="58">
        <v>1102</v>
      </c>
      <c r="N54" s="63">
        <v>426</v>
      </c>
      <c r="O54" s="64">
        <f t="shared" si="17"/>
        <v>1.807075591753627</v>
      </c>
      <c r="P54" s="63">
        <f t="shared" si="21"/>
        <v>9176</v>
      </c>
      <c r="Q54" s="65">
        <f t="shared" si="18"/>
        <v>131.34841110793013</v>
      </c>
    </row>
    <row r="55" spans="1:17" ht="15">
      <c r="A55" s="47" t="s">
        <v>28</v>
      </c>
      <c r="B55" s="58">
        <f t="shared" si="19"/>
        <v>22613</v>
      </c>
      <c r="C55" s="59">
        <f t="shared" si="20"/>
        <v>7021</v>
      </c>
      <c r="D55" s="62">
        <f t="shared" si="14"/>
        <v>31.048511917923317</v>
      </c>
      <c r="E55" s="58">
        <v>6217</v>
      </c>
      <c r="F55" s="67">
        <v>617</v>
      </c>
      <c r="G55" s="67">
        <v>187</v>
      </c>
      <c r="H55" s="61">
        <f t="shared" si="22"/>
        <v>15153</v>
      </c>
      <c r="I55" s="62">
        <f t="shared" si="15"/>
        <v>67.010126918144437</v>
      </c>
      <c r="J55" s="58">
        <v>2373</v>
      </c>
      <c r="K55" s="63">
        <v>4990</v>
      </c>
      <c r="L55" s="58">
        <v>7029</v>
      </c>
      <c r="M55" s="58">
        <v>761</v>
      </c>
      <c r="N55" s="63">
        <v>439</v>
      </c>
      <c r="O55" s="64">
        <f t="shared" si="17"/>
        <v>1.9413611639322512</v>
      </c>
      <c r="P55" s="63">
        <f t="shared" si="21"/>
        <v>8132</v>
      </c>
      <c r="Q55" s="65">
        <f t="shared" si="18"/>
        <v>115.82395670132459</v>
      </c>
    </row>
    <row r="56" spans="1:17" ht="15">
      <c r="A56" s="69" t="s">
        <v>29</v>
      </c>
      <c r="B56" s="58">
        <f t="shared" si="19"/>
        <v>72636</v>
      </c>
      <c r="C56" s="59">
        <f t="shared" si="20"/>
        <v>23826</v>
      </c>
      <c r="D56" s="62">
        <f t="shared" si="14"/>
        <v>32.801916405088392</v>
      </c>
      <c r="E56" s="58">
        <v>22288</v>
      </c>
      <c r="F56" s="58">
        <v>1241</v>
      </c>
      <c r="G56" s="58">
        <v>297</v>
      </c>
      <c r="H56" s="61">
        <f t="shared" si="22"/>
        <v>46677</v>
      </c>
      <c r="I56" s="62">
        <f t="shared" si="15"/>
        <v>64.261523211630603</v>
      </c>
      <c r="J56" s="58">
        <v>4002</v>
      </c>
      <c r="K56" s="63">
        <v>10629</v>
      </c>
      <c r="L56" s="58">
        <v>29650</v>
      </c>
      <c r="M56" s="58">
        <v>2396</v>
      </c>
      <c r="N56" s="63">
        <v>2133</v>
      </c>
      <c r="O56" s="64">
        <f t="shared" si="17"/>
        <v>2.9365603832810176</v>
      </c>
      <c r="P56" s="63">
        <f t="shared" si="21"/>
        <v>22851</v>
      </c>
      <c r="Q56" s="65">
        <f t="shared" si="18"/>
        <v>95.90783178040796</v>
      </c>
    </row>
    <row r="57" spans="1:17" ht="15">
      <c r="A57" s="47" t="s">
        <v>30</v>
      </c>
      <c r="B57" s="58">
        <f t="shared" si="19"/>
        <v>151854</v>
      </c>
      <c r="C57" s="59">
        <f t="shared" si="20"/>
        <v>55601</v>
      </c>
      <c r="D57" s="62">
        <f t="shared" si="14"/>
        <v>36.614774717821064</v>
      </c>
      <c r="E57" s="58">
        <v>52501</v>
      </c>
      <c r="F57" s="58">
        <v>2621</v>
      </c>
      <c r="G57" s="58">
        <v>479</v>
      </c>
      <c r="H57" s="61">
        <f t="shared" si="22"/>
        <v>91480</v>
      </c>
      <c r="I57" s="62">
        <f t="shared" si="15"/>
        <v>60.242074624310192</v>
      </c>
      <c r="J57" s="58">
        <v>6384</v>
      </c>
      <c r="K57" s="63">
        <v>20696</v>
      </c>
      <c r="L57" s="58">
        <v>62249</v>
      </c>
      <c r="M57" s="58">
        <v>2151</v>
      </c>
      <c r="N57" s="63">
        <v>4773</v>
      </c>
      <c r="O57" s="64">
        <f t="shared" si="17"/>
        <v>3.143150657868742</v>
      </c>
      <c r="P57" s="63">
        <f t="shared" si="21"/>
        <v>35879</v>
      </c>
      <c r="Q57" s="65">
        <f t="shared" si="18"/>
        <v>64.529414938580246</v>
      </c>
    </row>
    <row r="58" spans="1:17" ht="15">
      <c r="A58" s="69" t="s">
        <v>31</v>
      </c>
      <c r="B58" s="58">
        <f t="shared" si="19"/>
        <v>98741</v>
      </c>
      <c r="C58" s="59">
        <f t="shared" si="20"/>
        <v>41358</v>
      </c>
      <c r="D58" s="62">
        <f t="shared" si="14"/>
        <v>41.885336385088259</v>
      </c>
      <c r="E58" s="58">
        <v>38622</v>
      </c>
      <c r="F58" s="58">
        <v>2333</v>
      </c>
      <c r="G58" s="58">
        <v>403</v>
      </c>
      <c r="H58" s="61">
        <f t="shared" si="22"/>
        <v>54982</v>
      </c>
      <c r="I58" s="62">
        <f t="shared" si="15"/>
        <v>55.68304959439341</v>
      </c>
      <c r="J58" s="58">
        <v>4178</v>
      </c>
      <c r="K58" s="63">
        <v>14543</v>
      </c>
      <c r="L58" s="58">
        <v>33919</v>
      </c>
      <c r="M58" s="58">
        <v>2342</v>
      </c>
      <c r="N58" s="63">
        <v>2401</v>
      </c>
      <c r="O58" s="64">
        <f t="shared" si="17"/>
        <v>2.4316140205183254</v>
      </c>
      <c r="P58" s="63">
        <f t="shared" si="21"/>
        <v>13624</v>
      </c>
      <c r="Q58" s="65">
        <f t="shared" si="18"/>
        <v>32.941631606944242</v>
      </c>
    </row>
    <row r="59" spans="1:17" ht="15">
      <c r="A59" s="47" t="s">
        <v>32</v>
      </c>
      <c r="B59" s="58">
        <f t="shared" si="19"/>
        <v>101660</v>
      </c>
      <c r="C59" s="59">
        <f t="shared" si="20"/>
        <v>40010</v>
      </c>
      <c r="D59" s="62">
        <f t="shared" si="14"/>
        <v>39.356679126500097</v>
      </c>
      <c r="E59" s="58">
        <v>37776</v>
      </c>
      <c r="F59" s="58">
        <v>1892</v>
      </c>
      <c r="G59" s="58">
        <v>342</v>
      </c>
      <c r="H59" s="61">
        <f t="shared" si="22"/>
        <v>59117</v>
      </c>
      <c r="I59" s="62">
        <f t="shared" si="15"/>
        <v>58.151682077513279</v>
      </c>
      <c r="J59" s="58">
        <v>3998</v>
      </c>
      <c r="K59" s="63">
        <v>13524</v>
      </c>
      <c r="L59" s="58">
        <v>39616</v>
      </c>
      <c r="M59" s="58">
        <v>1979</v>
      </c>
      <c r="N59" s="63">
        <v>2533</v>
      </c>
      <c r="O59" s="64">
        <f t="shared" si="17"/>
        <v>2.491638795986622</v>
      </c>
      <c r="P59" s="63">
        <f t="shared" si="21"/>
        <v>19107</v>
      </c>
      <c r="Q59" s="65">
        <f t="shared" si="18"/>
        <v>47.755561109722571</v>
      </c>
    </row>
    <row r="60" spans="1:17" ht="15">
      <c r="A60" s="47" t="s">
        <v>33</v>
      </c>
      <c r="B60" s="58">
        <f t="shared" si="19"/>
        <v>62490</v>
      </c>
      <c r="C60" s="59">
        <f t="shared" si="20"/>
        <v>17474</v>
      </c>
      <c r="D60" s="62">
        <f t="shared" si="14"/>
        <v>27.962874059849575</v>
      </c>
      <c r="E60" s="58">
        <v>16291</v>
      </c>
      <c r="F60" s="58">
        <v>1020</v>
      </c>
      <c r="G60" s="58">
        <v>163</v>
      </c>
      <c r="H60" s="61">
        <f t="shared" si="22"/>
        <v>42790</v>
      </c>
      <c r="I60" s="62">
        <f t="shared" si="15"/>
        <v>68.474955992958868</v>
      </c>
      <c r="J60" s="58">
        <v>3910</v>
      </c>
      <c r="K60" s="63">
        <v>9673</v>
      </c>
      <c r="L60" s="58">
        <v>27931</v>
      </c>
      <c r="M60" s="58">
        <v>1276</v>
      </c>
      <c r="N60" s="63">
        <v>2226</v>
      </c>
      <c r="O60" s="64">
        <f t="shared" si="17"/>
        <v>3.5621699471915504</v>
      </c>
      <c r="P60" s="63">
        <f t="shared" si="21"/>
        <v>25316</v>
      </c>
      <c r="Q60" s="65">
        <f t="shared" si="18"/>
        <v>144.87810461256726</v>
      </c>
    </row>
    <row r="61" spans="1:17" ht="15">
      <c r="A61" s="47" t="s">
        <v>34</v>
      </c>
      <c r="B61" s="58">
        <f t="shared" si="19"/>
        <v>100025</v>
      </c>
      <c r="C61" s="59">
        <f t="shared" si="20"/>
        <v>33240</v>
      </c>
      <c r="D61" s="62">
        <f t="shared" si="14"/>
        <v>33.231692076980757</v>
      </c>
      <c r="E61" s="58">
        <v>31071</v>
      </c>
      <c r="F61" s="58">
        <v>1866</v>
      </c>
      <c r="G61" s="58">
        <v>303</v>
      </c>
      <c r="H61" s="61">
        <f t="shared" si="22"/>
        <v>63236</v>
      </c>
      <c r="I61" s="62">
        <f t="shared" si="15"/>
        <v>63.220194951262187</v>
      </c>
      <c r="J61" s="58">
        <v>5519</v>
      </c>
      <c r="K61" s="63">
        <v>13234</v>
      </c>
      <c r="L61" s="58">
        <v>42542</v>
      </c>
      <c r="M61" s="58">
        <v>1941</v>
      </c>
      <c r="N61" s="63">
        <v>3549</v>
      </c>
      <c r="O61" s="64">
        <f t="shared" si="17"/>
        <v>3.5481129717570608</v>
      </c>
      <c r="P61" s="63">
        <f t="shared" si="21"/>
        <v>29996</v>
      </c>
      <c r="Q61" s="65">
        <f t="shared" si="18"/>
        <v>90.240673886883272</v>
      </c>
    </row>
    <row r="62" spans="1:17" ht="15">
      <c r="A62" s="39"/>
      <c r="B62" s="40"/>
      <c r="C62" s="41"/>
      <c r="D62" s="42"/>
      <c r="E62" s="40"/>
      <c r="F62" s="40"/>
      <c r="G62" s="40"/>
      <c r="H62" s="43"/>
      <c r="I62" s="42"/>
      <c r="J62" s="40"/>
      <c r="K62" s="43"/>
      <c r="L62" s="40"/>
      <c r="M62" s="40"/>
      <c r="N62" s="43"/>
      <c r="O62" s="45"/>
      <c r="P62" s="43"/>
      <c r="Q62" s="46"/>
    </row>
    <row r="63" spans="1:17" ht="15.75">
      <c r="A63" s="72" t="s">
        <v>56</v>
      </c>
      <c r="B63" s="51">
        <f>SUM(B64:B67)</f>
        <v>132844</v>
      </c>
      <c r="C63" s="66">
        <f>SUM(C64:C67)</f>
        <v>54062</v>
      </c>
      <c r="D63" s="53">
        <f>SUM(C63/B63)*100</f>
        <v>40.695853783385019</v>
      </c>
      <c r="E63" s="51">
        <f>SUM(E64:E67)</f>
        <v>50614</v>
      </c>
      <c r="F63" s="51">
        <f>SUM(F64:F67)</f>
        <v>2559</v>
      </c>
      <c r="G63" s="51">
        <f>SUM(G64:G67)</f>
        <v>889</v>
      </c>
      <c r="H63" s="56">
        <f>SUM(H64:H67)</f>
        <v>77275</v>
      </c>
      <c r="I63" s="53">
        <f>SUM(H63/B63)*100</f>
        <v>58.169732919815722</v>
      </c>
      <c r="J63" s="51">
        <f>SUM(J64:J67)</f>
        <v>10492</v>
      </c>
      <c r="K63" s="52">
        <f>SUM(K64:K67)</f>
        <v>26109</v>
      </c>
      <c r="L63" s="51">
        <f>SUM(L64:L67)</f>
        <v>36349</v>
      </c>
      <c r="M63" s="51">
        <f>SUM(M64:M67)</f>
        <v>4325</v>
      </c>
      <c r="N63" s="52">
        <f>SUM(N64:N67)</f>
        <v>1507</v>
      </c>
      <c r="O63" s="55">
        <f>SUM(N63/B63)*100</f>
        <v>1.1344132967992533</v>
      </c>
      <c r="P63" s="56">
        <f>SUM(P64:P67)</f>
        <v>23213</v>
      </c>
      <c r="Q63" s="57">
        <f>SUM(P63/C63)*100</f>
        <v>42.937738152491583</v>
      </c>
    </row>
    <row r="64" spans="1:17" ht="15">
      <c r="A64" s="47" t="s">
        <v>35</v>
      </c>
      <c r="B64" s="58">
        <f>SUM(C64+H64+N64)</f>
        <v>46499</v>
      </c>
      <c r="C64" s="68">
        <f>SUM(E64:G64)</f>
        <v>18950</v>
      </c>
      <c r="D64" s="62">
        <f>SUM(C64/B64)*100</f>
        <v>40.753564592786937</v>
      </c>
      <c r="E64" s="58">
        <v>18166</v>
      </c>
      <c r="F64" s="58">
        <v>652</v>
      </c>
      <c r="G64" s="58">
        <v>132</v>
      </c>
      <c r="H64" s="61">
        <f>SUM(J64:M64)</f>
        <v>26697</v>
      </c>
      <c r="I64" s="62">
        <f>SUM(H64/B64)*100</f>
        <v>57.414137938450295</v>
      </c>
      <c r="J64" s="58">
        <v>2228</v>
      </c>
      <c r="K64" s="63">
        <v>8421</v>
      </c>
      <c r="L64" s="58">
        <v>13717</v>
      </c>
      <c r="M64" s="58">
        <v>2331</v>
      </c>
      <c r="N64" s="63">
        <v>852</v>
      </c>
      <c r="O64" s="64">
        <f>SUM(N64/B64)*100</f>
        <v>1.8322974687627689</v>
      </c>
      <c r="P64" s="63">
        <f>SUM(H64-C64)</f>
        <v>7747</v>
      </c>
      <c r="Q64" s="65">
        <f>SUM(P64/C64)*100</f>
        <v>40.881266490765171</v>
      </c>
    </row>
    <row r="65" spans="1:17" ht="15">
      <c r="A65" s="47" t="s">
        <v>36</v>
      </c>
      <c r="B65" s="58">
        <f>SUM(C65+H65+N65)</f>
        <v>34765</v>
      </c>
      <c r="C65" s="68">
        <f>SUM(E65:G65)</f>
        <v>12324</v>
      </c>
      <c r="D65" s="62">
        <f>SUM(C65/B65)*100</f>
        <v>35.449446282180354</v>
      </c>
      <c r="E65" s="58">
        <v>11720</v>
      </c>
      <c r="F65" s="58">
        <v>449</v>
      </c>
      <c r="G65" s="58">
        <v>155</v>
      </c>
      <c r="H65" s="61">
        <f>SUM(J65:M65)</f>
        <v>22187</v>
      </c>
      <c r="I65" s="62">
        <f>SUM(H65/B65)*100</f>
        <v>63.819933841507257</v>
      </c>
      <c r="J65" s="58">
        <v>4682</v>
      </c>
      <c r="K65" s="63">
        <v>6119</v>
      </c>
      <c r="L65" s="58">
        <v>10907</v>
      </c>
      <c r="M65" s="58">
        <v>479</v>
      </c>
      <c r="N65" s="63">
        <v>254</v>
      </c>
      <c r="O65" s="64">
        <f>SUM(N65/B65)*100</f>
        <v>0.73061987631238312</v>
      </c>
      <c r="P65" s="63">
        <f>SUM(H65-C65)</f>
        <v>9863</v>
      </c>
      <c r="Q65" s="65">
        <f>SUM(P65/C65)*100</f>
        <v>80.030834144758202</v>
      </c>
    </row>
    <row r="66" spans="1:17" ht="15">
      <c r="A66" s="47" t="s">
        <v>37</v>
      </c>
      <c r="B66" s="58">
        <f>SUM(C66+H66+N66)</f>
        <v>32169</v>
      </c>
      <c r="C66" s="68">
        <f>SUM(E66:G66)</f>
        <v>13997</v>
      </c>
      <c r="D66" s="62">
        <f>SUM(C66/B66)*100</f>
        <v>43.510833411047905</v>
      </c>
      <c r="E66" s="58">
        <v>12381</v>
      </c>
      <c r="F66" s="58">
        <v>1199</v>
      </c>
      <c r="G66" s="58">
        <v>417</v>
      </c>
      <c r="H66" s="61">
        <f>SUM(J66:M66)</f>
        <v>17949</v>
      </c>
      <c r="I66" s="62">
        <f>SUM(H66/B66)*100</f>
        <v>55.795952625198176</v>
      </c>
      <c r="J66" s="58">
        <v>2028</v>
      </c>
      <c r="K66" s="63">
        <v>8520</v>
      </c>
      <c r="L66" s="58">
        <v>6893</v>
      </c>
      <c r="M66" s="58">
        <v>508</v>
      </c>
      <c r="N66" s="63">
        <v>223</v>
      </c>
      <c r="O66" s="64">
        <f>SUM(N66/B66)*100</f>
        <v>0.69321396375392452</v>
      </c>
      <c r="P66" s="63">
        <f>SUM(H66-C66)</f>
        <v>3952</v>
      </c>
      <c r="Q66" s="65">
        <f>SUM(P66/C66)*100</f>
        <v>28.234621704650998</v>
      </c>
    </row>
    <row r="67" spans="1:17" ht="15">
      <c r="A67" s="47" t="s">
        <v>38</v>
      </c>
      <c r="B67" s="58">
        <f>SUM(C67+H67+N67)</f>
        <v>19411</v>
      </c>
      <c r="C67" s="68">
        <f>SUM(E67:G67)</f>
        <v>8791</v>
      </c>
      <c r="D67" s="62">
        <f>SUM(C67/B67)*100</f>
        <v>45.288753799392097</v>
      </c>
      <c r="E67" s="58">
        <v>8347</v>
      </c>
      <c r="F67" s="58">
        <v>259</v>
      </c>
      <c r="G67" s="58">
        <v>185</v>
      </c>
      <c r="H67" s="61">
        <f>SUM(J67:M67)</f>
        <v>10442</v>
      </c>
      <c r="I67" s="62">
        <f>SUM(H67/B67)*100</f>
        <v>53.794240379166446</v>
      </c>
      <c r="J67" s="58">
        <v>1554</v>
      </c>
      <c r="K67" s="63">
        <v>3049</v>
      </c>
      <c r="L67" s="58">
        <v>4832</v>
      </c>
      <c r="M67" s="58">
        <v>1007</v>
      </c>
      <c r="N67" s="63">
        <v>178</v>
      </c>
      <c r="O67" s="64">
        <f>SUM(N67/B67)*100</f>
        <v>0.91700582144145071</v>
      </c>
      <c r="P67" s="63">
        <f>SUM(H67-C67)</f>
        <v>1651</v>
      </c>
      <c r="Q67" s="65">
        <f>SUM(P67/C67)*100</f>
        <v>18.780571038562165</v>
      </c>
    </row>
    <row r="68" spans="1:17" ht="15">
      <c r="A68" s="39"/>
      <c r="B68" s="40"/>
      <c r="C68" s="41"/>
      <c r="D68" s="42"/>
      <c r="E68" s="40"/>
      <c r="F68" s="40"/>
      <c r="G68" s="40"/>
      <c r="H68" s="43"/>
      <c r="I68" s="42"/>
      <c r="J68" s="40"/>
      <c r="K68" s="43"/>
      <c r="L68" s="40"/>
      <c r="M68" s="40"/>
      <c r="N68" s="43"/>
      <c r="O68" s="45"/>
      <c r="P68" s="43"/>
      <c r="Q68" s="46"/>
    </row>
    <row r="69" spans="1:17" ht="15.75">
      <c r="A69" s="72" t="s">
        <v>57</v>
      </c>
      <c r="B69" s="51">
        <f>SUM(B70:B71)</f>
        <v>17671</v>
      </c>
      <c r="C69" s="66">
        <f>SUM(C70:C71)</f>
        <v>8884</v>
      </c>
      <c r="D69" s="53">
        <f>SUM(C69/B69)*100</f>
        <v>50.274460981268746</v>
      </c>
      <c r="E69" s="48">
        <f>SUM(E70:E71)</f>
        <v>8540</v>
      </c>
      <c r="F69" s="48">
        <f>SUM(F70:F71)</f>
        <v>303</v>
      </c>
      <c r="G69" s="48">
        <f>SUM(G70:G71)</f>
        <v>41</v>
      </c>
      <c r="H69" s="56">
        <f>SUM(H70:H71)</f>
        <v>8716</v>
      </c>
      <c r="I69" s="50">
        <f>SUM(H69/B69)*100</f>
        <v>49.323750778111034</v>
      </c>
      <c r="J69" s="51">
        <f t="shared" ref="J69:P69" si="23">SUM(J70:J71)</f>
        <v>377</v>
      </c>
      <c r="K69" s="52">
        <f t="shared" si="23"/>
        <v>4007</v>
      </c>
      <c r="L69" s="51">
        <f>SUM(L70:L71)</f>
        <v>3423</v>
      </c>
      <c r="M69" s="51">
        <f>SUM(M70:M71)</f>
        <v>909</v>
      </c>
      <c r="N69" s="52">
        <f t="shared" si="23"/>
        <v>71</v>
      </c>
      <c r="O69" s="55">
        <f>SUM(N69/B69)*100</f>
        <v>0.40178824062022517</v>
      </c>
      <c r="P69" s="56">
        <f t="shared" si="23"/>
        <v>-168</v>
      </c>
      <c r="Q69" s="57">
        <f>SUM(P69/C69)*100</f>
        <v>-1.8910400720396219</v>
      </c>
    </row>
    <row r="70" spans="1:17" ht="15">
      <c r="A70" s="47" t="s">
        <v>39</v>
      </c>
      <c r="B70" s="58">
        <f>SUM(C70+H70+N70)</f>
        <v>9619</v>
      </c>
      <c r="C70" s="68">
        <f>SUM(E70:G70)</f>
        <v>4695</v>
      </c>
      <c r="D70" s="62">
        <f>SUM(C70/B70)*100</f>
        <v>48.809647572512738</v>
      </c>
      <c r="E70" s="58">
        <v>4473</v>
      </c>
      <c r="F70" s="58">
        <v>202</v>
      </c>
      <c r="G70" s="58">
        <v>20</v>
      </c>
      <c r="H70" s="61">
        <f>SUM(J70:M70)</f>
        <v>4875</v>
      </c>
      <c r="I70" s="60">
        <f>SUM(H70/B70)*100</f>
        <v>50.680943965069133</v>
      </c>
      <c r="J70" s="58">
        <v>271</v>
      </c>
      <c r="K70" s="63">
        <v>3195</v>
      </c>
      <c r="L70" s="58">
        <v>1134</v>
      </c>
      <c r="M70" s="58">
        <v>275</v>
      </c>
      <c r="N70" s="63">
        <v>49</v>
      </c>
      <c r="O70" s="64">
        <f>SUM(N70/B70)*100</f>
        <v>0.50940846241813076</v>
      </c>
      <c r="P70" s="63">
        <f>SUM(H70-C70)</f>
        <v>180</v>
      </c>
      <c r="Q70" s="65">
        <f>SUM(P70/C70)*100</f>
        <v>3.8338658146964857</v>
      </c>
    </row>
    <row r="71" spans="1:17" ht="15">
      <c r="A71" s="47" t="s">
        <v>40</v>
      </c>
      <c r="B71" s="58">
        <f>SUM(C71+H71+N71)</f>
        <v>8052</v>
      </c>
      <c r="C71" s="68">
        <f>SUM(E71:G71)</f>
        <v>4189</v>
      </c>
      <c r="D71" s="62">
        <f>SUM(C71/B71)*100</f>
        <v>52.024341778440139</v>
      </c>
      <c r="E71" s="58">
        <v>4067</v>
      </c>
      <c r="F71" s="58">
        <v>101</v>
      </c>
      <c r="G71" s="58">
        <v>21</v>
      </c>
      <c r="H71" s="61">
        <f>SUM(J71:M71)</f>
        <v>3841</v>
      </c>
      <c r="I71" s="60">
        <f>SUM(H71/B71)*100</f>
        <v>47.702434177844019</v>
      </c>
      <c r="J71" s="58">
        <v>106</v>
      </c>
      <c r="K71" s="63">
        <v>812</v>
      </c>
      <c r="L71" s="58">
        <v>2289</v>
      </c>
      <c r="M71" s="58">
        <v>634</v>
      </c>
      <c r="N71" s="63">
        <v>22</v>
      </c>
      <c r="O71" s="64">
        <f>SUM(N71/B71)*100</f>
        <v>0.27322404371584702</v>
      </c>
      <c r="P71" s="63">
        <f>SUM(H71-C71)</f>
        <v>-348</v>
      </c>
      <c r="Q71" s="65">
        <f>SUM(P71/C71)*100</f>
        <v>-8.3074719503461445</v>
      </c>
    </row>
    <row r="72" spans="1:17" ht="15">
      <c r="A72" s="47"/>
      <c r="B72" s="58"/>
      <c r="C72" s="59"/>
      <c r="D72" s="60"/>
      <c r="E72" s="58"/>
      <c r="F72" s="58"/>
      <c r="G72" s="58"/>
      <c r="H72" s="63"/>
      <c r="I72" s="60"/>
      <c r="J72" s="58"/>
      <c r="K72" s="63"/>
      <c r="L72" s="58"/>
      <c r="M72" s="58"/>
      <c r="N72" s="63"/>
      <c r="O72" s="64"/>
      <c r="P72" s="63"/>
      <c r="Q72" s="65"/>
    </row>
    <row r="73" spans="1:17" ht="15.75">
      <c r="A73" s="72" t="s">
        <v>58</v>
      </c>
      <c r="B73" s="51">
        <f>SUM(B74:B76)</f>
        <v>62626</v>
      </c>
      <c r="C73" s="66">
        <f>SUM(C74:C76)</f>
        <v>37877</v>
      </c>
      <c r="D73" s="50">
        <f>SUM(C73/B73)*100</f>
        <v>60.481269760163514</v>
      </c>
      <c r="E73" s="51">
        <f>SUM(E74:E76)</f>
        <v>33772</v>
      </c>
      <c r="F73" s="51">
        <f>SUM(F74:F76)</f>
        <v>3628</v>
      </c>
      <c r="G73" s="51">
        <f>SUM(G74:G76)</f>
        <v>477</v>
      </c>
      <c r="H73" s="56">
        <f>SUM(H74:H76)</f>
        <v>24400</v>
      </c>
      <c r="I73" s="50">
        <f>SUM(H73/B73)*100</f>
        <v>38.961453709322008</v>
      </c>
      <c r="J73" s="51">
        <f>SUM(J74:J76)</f>
        <v>2813</v>
      </c>
      <c r="K73" s="51">
        <f>SUM(K74:K76)</f>
        <v>5837</v>
      </c>
      <c r="L73" s="51">
        <f>SUM(L74:L76)</f>
        <v>13937</v>
      </c>
      <c r="M73" s="51">
        <f>SUM(M74:M76)</f>
        <v>1813</v>
      </c>
      <c r="N73" s="52">
        <f>SUM(N74:N76)</f>
        <v>349</v>
      </c>
      <c r="O73" s="55">
        <f>SUM(N73/B73)*100</f>
        <v>0.55727653051448278</v>
      </c>
      <c r="P73" s="56">
        <f>SUM(P74:P76)</f>
        <v>-13477</v>
      </c>
      <c r="Q73" s="57">
        <f>SUM(P73/C73)*100</f>
        <v>-35.580959421284689</v>
      </c>
    </row>
    <row r="74" spans="1:17" ht="15">
      <c r="A74" s="47" t="s">
        <v>42</v>
      </c>
      <c r="B74" s="58">
        <f>SUM(C74+H74+N74)</f>
        <v>21774</v>
      </c>
      <c r="C74" s="68">
        <f>SUM(E74:G74)</f>
        <v>9363</v>
      </c>
      <c r="D74" s="60">
        <f>SUM(C74/B74)*100</f>
        <v>43.000826674014881</v>
      </c>
      <c r="E74" s="58">
        <v>8864</v>
      </c>
      <c r="F74" s="58">
        <v>344</v>
      </c>
      <c r="G74" s="58">
        <v>155</v>
      </c>
      <c r="H74" s="61">
        <f>SUM(J74:M74)</f>
        <v>12314</v>
      </c>
      <c r="I74" s="60">
        <f>SUM(H74/B74)*100</f>
        <v>56.55368788463305</v>
      </c>
      <c r="J74" s="58">
        <v>376</v>
      </c>
      <c r="K74" s="63">
        <v>3464</v>
      </c>
      <c r="L74" s="58">
        <v>8186</v>
      </c>
      <c r="M74" s="58">
        <v>288</v>
      </c>
      <c r="N74" s="63">
        <v>97</v>
      </c>
      <c r="O74" s="64">
        <f>SUM(N74/B74)*100</f>
        <v>0.4454854413520713</v>
      </c>
      <c r="P74" s="63">
        <f>SUM(H74-C74)</f>
        <v>2951</v>
      </c>
      <c r="Q74" s="65">
        <f>SUM(P74/C74)*100</f>
        <v>31.517675958560293</v>
      </c>
    </row>
    <row r="75" spans="1:17" ht="15">
      <c r="A75" s="47" t="s">
        <v>43</v>
      </c>
      <c r="B75" s="58">
        <f>SUM(C75+H75+N75)</f>
        <v>21429</v>
      </c>
      <c r="C75" s="68">
        <f>SUM(E75:G75)</f>
        <v>14468</v>
      </c>
      <c r="D75" s="60">
        <f>SUM(C75/B75)*100</f>
        <v>67.515983013673065</v>
      </c>
      <c r="E75" s="58">
        <v>11777</v>
      </c>
      <c r="F75" s="58">
        <v>2545</v>
      </c>
      <c r="G75" s="58">
        <v>146</v>
      </c>
      <c r="H75" s="61">
        <f>SUM(J75:M75)</f>
        <v>6835</v>
      </c>
      <c r="I75" s="60">
        <f>SUM(H75/B75)*100</f>
        <v>31.896028746091744</v>
      </c>
      <c r="J75" s="58">
        <v>1212</v>
      </c>
      <c r="K75" s="63">
        <v>1443</v>
      </c>
      <c r="L75" s="58">
        <v>3242</v>
      </c>
      <c r="M75" s="58">
        <v>938</v>
      </c>
      <c r="N75" s="63">
        <v>126</v>
      </c>
      <c r="O75" s="64">
        <f>SUM(N75/B75)*100</f>
        <v>0.58798824023519536</v>
      </c>
      <c r="P75" s="63">
        <f>SUM(H75-C75)</f>
        <v>-7633</v>
      </c>
      <c r="Q75" s="65">
        <f>SUM(P75/C75)*100</f>
        <v>-52.757810340060828</v>
      </c>
    </row>
    <row r="76" spans="1:17" ht="15">
      <c r="A76" s="71" t="s">
        <v>44</v>
      </c>
      <c r="B76" s="58">
        <f>SUM(C76+H76+N76)</f>
        <v>19423</v>
      </c>
      <c r="C76" s="68">
        <f>SUM(E76:G76)</f>
        <v>14046</v>
      </c>
      <c r="D76" s="60">
        <f>SUM(C76/B76)*100</f>
        <v>72.316326005251511</v>
      </c>
      <c r="E76" s="58">
        <v>13131</v>
      </c>
      <c r="F76" s="58">
        <v>739</v>
      </c>
      <c r="G76" s="58">
        <v>176</v>
      </c>
      <c r="H76" s="61">
        <f>SUM(J76:M76)</f>
        <v>5251</v>
      </c>
      <c r="I76" s="60">
        <f>SUM(H76/B76)*100</f>
        <v>27.034958554291304</v>
      </c>
      <c r="J76" s="58">
        <v>1225</v>
      </c>
      <c r="K76" s="63">
        <v>930</v>
      </c>
      <c r="L76" s="58">
        <v>2509</v>
      </c>
      <c r="M76" s="58">
        <v>587</v>
      </c>
      <c r="N76" s="63">
        <v>126</v>
      </c>
      <c r="O76" s="64">
        <f>SUM(N76/B76)*100</f>
        <v>0.64871544045718998</v>
      </c>
      <c r="P76" s="63">
        <f>SUM(H76-C76)</f>
        <v>-8795</v>
      </c>
      <c r="Q76" s="65">
        <f>SUM(P76/C76)*100</f>
        <v>-62.615691300014241</v>
      </c>
    </row>
    <row r="77" spans="1:17" ht="15">
      <c r="A77" s="47"/>
      <c r="B77" s="67"/>
      <c r="C77" s="68"/>
      <c r="D77" s="60"/>
      <c r="E77" s="58"/>
      <c r="F77" s="58"/>
      <c r="G77" s="58"/>
      <c r="H77" s="63"/>
      <c r="I77" s="60"/>
      <c r="J77" s="58"/>
      <c r="K77" s="63"/>
      <c r="L77" s="58"/>
      <c r="M77" s="58"/>
      <c r="N77" s="63"/>
      <c r="O77" s="64"/>
      <c r="P77" s="63"/>
      <c r="Q77" s="65"/>
    </row>
    <row r="78" spans="1:17" ht="15.75">
      <c r="A78" s="73" t="s">
        <v>60</v>
      </c>
      <c r="B78" s="48">
        <f>SUM(C78+H78+N78)</f>
        <v>510</v>
      </c>
      <c r="C78" s="66">
        <f>SUM(E78:G78)</f>
        <v>173</v>
      </c>
      <c r="D78" s="50">
        <f>SUM(C78/B78)*100</f>
        <v>33.921568627450981</v>
      </c>
      <c r="E78" s="48">
        <v>145</v>
      </c>
      <c r="F78" s="48">
        <v>17</v>
      </c>
      <c r="G78" s="48">
        <v>11</v>
      </c>
      <c r="H78" s="52">
        <f>SUM(J78:M78)</f>
        <v>325</v>
      </c>
      <c r="I78" s="50">
        <f>SUM(H78/B78)*100</f>
        <v>63.725490196078425</v>
      </c>
      <c r="J78" s="48">
        <v>41</v>
      </c>
      <c r="K78" s="56">
        <v>90</v>
      </c>
      <c r="L78" s="48">
        <v>179</v>
      </c>
      <c r="M78" s="48">
        <v>15</v>
      </c>
      <c r="N78" s="56">
        <v>12</v>
      </c>
      <c r="O78" s="55">
        <f>SUM(N78/B78)*100</f>
        <v>2.3529411764705883</v>
      </c>
      <c r="P78" s="56">
        <f>SUM(H78-C78)</f>
        <v>152</v>
      </c>
      <c r="Q78" s="57">
        <f>SUM(P78/C78)*100</f>
        <v>87.861271676300575</v>
      </c>
    </row>
    <row r="79" spans="1:17" ht="15.75">
      <c r="A79" s="73" t="s">
        <v>61</v>
      </c>
      <c r="B79" s="67"/>
      <c r="C79" s="68"/>
      <c r="D79" s="60"/>
      <c r="E79" s="58"/>
      <c r="F79" s="58"/>
      <c r="G79" s="58"/>
      <c r="H79" s="63"/>
      <c r="I79" s="60"/>
      <c r="J79" s="58"/>
      <c r="K79" s="63"/>
      <c r="L79" s="58"/>
      <c r="M79" s="58"/>
      <c r="N79" s="63"/>
      <c r="O79" s="64"/>
      <c r="P79" s="63"/>
      <c r="Q79" s="65"/>
    </row>
    <row r="80" spans="1:17" ht="12.75">
      <c r="A80" s="2"/>
      <c r="B80" s="8"/>
      <c r="C80" s="6"/>
      <c r="D80" s="6"/>
      <c r="E80" s="8"/>
      <c r="F80" s="8"/>
      <c r="G80" s="8"/>
      <c r="H80" s="7"/>
      <c r="I80" s="9"/>
      <c r="J80" s="10"/>
      <c r="K80" s="11"/>
      <c r="L80" s="10"/>
      <c r="M80" s="10"/>
      <c r="N80" s="11"/>
      <c r="O80" s="25"/>
      <c r="P80" s="11"/>
      <c r="Q80" s="6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>
      <c r="A82" s="23" t="s">
        <v>41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27">
    <mergeCell ref="H12:H13"/>
    <mergeCell ref="L12:L13"/>
    <mergeCell ref="D12:D13"/>
    <mergeCell ref="P7:Q11"/>
    <mergeCell ref="H11:K11"/>
    <mergeCell ref="N8:O8"/>
    <mergeCell ref="N9:O9"/>
    <mergeCell ref="N10:O10"/>
    <mergeCell ref="N11:O11"/>
    <mergeCell ref="H9:K9"/>
    <mergeCell ref="H10:K10"/>
    <mergeCell ref="B7:B13"/>
    <mergeCell ref="A7:A13"/>
    <mergeCell ref="C7:O7"/>
    <mergeCell ref="N12:N13"/>
    <mergeCell ref="I12:I13"/>
    <mergeCell ref="C11:G11"/>
    <mergeCell ref="O12:O13"/>
    <mergeCell ref="F12:F13"/>
    <mergeCell ref="G12:G13"/>
    <mergeCell ref="C12:C13"/>
    <mergeCell ref="M12:M13"/>
    <mergeCell ref="K12:K13"/>
    <mergeCell ref="E12:E13"/>
    <mergeCell ref="C9:G9"/>
    <mergeCell ref="C10:G10"/>
    <mergeCell ref="J12:J13"/>
  </mergeCells>
  <phoneticPr fontId="10" type="noConversion"/>
  <printOptions horizontalCentered="1" gridLinesSet="0"/>
  <pageMargins left="0.19685039370078741" right="0.19685039370078741" top="0.59055118110236227" bottom="0.39370078740157483" header="0.59055118110236227" footer="0"/>
  <pageSetup paperSize="256" scale="78" firstPageNumber="4" orientation="landscape" useFirstPageNumber="1" horizontalDpi="4294967293" verticalDpi="300" r:id="rId1"/>
  <headerFooter alignWithMargins="0">
    <oddHeader>&amp;L&amp;G&amp;R&amp;"Arial,Negrita"&amp;12&amp;P</oddHeader>
  </headerFooter>
  <rowBreaks count="2" manualBreakCount="2">
    <brk id="41" max="16383" man="1"/>
    <brk id="68" max="16383" man="1"/>
  </rowBreaks>
  <ignoredErrors>
    <ignoredError sqref="C20:C24 B26 C31:C36 H63 B30:C30 H38 B38 Q51:Q54 Q56:Q60 P69 B20 C26:C28 P63 G30:H30 H73 G69:H69 I70:I71 P47 H42 I43:I45 H47 H20 H26 J17 J20 J26 J30 C52:C61 Q19 Q15 P19 P20 Q26:Q27 P26 Q30 Q32:Q36 P30 P38 P42 P51 B17:C17 C38:C40 P17 Q20:Q24 Q42:Q45 Q47:Q49 Q69:Q71 P73" unlockedFormula="1"/>
    <ignoredError sqref="D30 D20:D24 D15 D26:D27 D41 I69 I42 O47:O49 I30 I32:I36 I26:I27 O26:O27 O30 O32:O36 O42:O45 I47:I49 O51:O54 O56:O60 O69:O71" formula="1" unlockedFormula="1"/>
    <ignoredError sqref="D18 D73:D76 I73:I76 Q17 Q28 Q31 Q38:Q40 Q55 Q61 Q73:Q76 Q63:Q67" evalError="1" unlockedFormula="1"/>
    <ignoredError sqref="D17 D28 D31:D36 D38:D40 I38:I40 I31 I28 O28 O31 O38:O40 O55 O61 O63:O67 O73:O76" evalError="1" formula="1" unlockedFormula="1"/>
    <ignoredError sqref="D42:D45 D47:D49 D51 D69:D71 I51:I54 I56:I60 I20:I24 I15 O15:O16 O19:O24" formula="1"/>
    <ignoredError sqref="D55:D61 I18" evalError="1"/>
    <ignoredError sqref="I63:I67 O17:O18 I55 I61 I17 D63:D67" evalError="1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11" sqref="C11"/>
    </sheetView>
  </sheetViews>
  <sheetFormatPr baseColWidth="10" defaultRowHeight="12"/>
  <cols>
    <col min="1" max="1" width="34.375" customWidth="1"/>
    <col min="2" max="2" width="14.375" customWidth="1"/>
  </cols>
  <sheetData>
    <row r="1" spans="1:3">
      <c r="B1" t="s">
        <v>82</v>
      </c>
    </row>
    <row r="2" spans="1:3">
      <c r="A2" t="s">
        <v>80</v>
      </c>
      <c r="B2" s="70">
        <f>SUM(PRESID2!C15)</f>
        <v>597227</v>
      </c>
    </row>
    <row r="3" spans="1:3">
      <c r="A3" t="s">
        <v>79</v>
      </c>
      <c r="B3" s="70">
        <f>SUM(PRESID2!H15)</f>
        <v>952333</v>
      </c>
    </row>
    <row r="4" spans="1:3">
      <c r="A4" t="s">
        <v>81</v>
      </c>
      <c r="B4" s="70">
        <f>SUM(PRESID2!N15)</f>
        <v>36867</v>
      </c>
    </row>
    <row r="5" spans="1:3">
      <c r="B5" s="70">
        <f>SUM(B2:B4)</f>
        <v>1586427</v>
      </c>
    </row>
    <row r="7" spans="1:3">
      <c r="B7" t="s">
        <v>89</v>
      </c>
    </row>
    <row r="8" spans="1:3">
      <c r="A8" t="s">
        <v>87</v>
      </c>
      <c r="B8" s="70">
        <v>1586427</v>
      </c>
    </row>
    <row r="9" spans="1:3">
      <c r="A9" t="s">
        <v>90</v>
      </c>
      <c r="B9" s="70">
        <v>19105</v>
      </c>
    </row>
    <row r="10" spans="1:3">
      <c r="A10" t="s">
        <v>88</v>
      </c>
      <c r="B10" s="70">
        <v>30976</v>
      </c>
    </row>
    <row r="12" spans="1:3">
      <c r="B12" t="s">
        <v>82</v>
      </c>
    </row>
    <row r="13" spans="1:3">
      <c r="A13" t="s">
        <v>93</v>
      </c>
      <c r="B13" s="70">
        <v>553974</v>
      </c>
      <c r="C13" s="74">
        <f>SUM(B13/B21)*100</f>
        <v>34.919602351699766</v>
      </c>
    </row>
    <row r="14" spans="1:3">
      <c r="A14" t="s">
        <v>66</v>
      </c>
      <c r="B14" s="75">
        <v>35459</v>
      </c>
      <c r="C14" s="76">
        <f>SUM(B14/B21)*100</f>
        <v>2.2351485444965324</v>
      </c>
    </row>
    <row r="15" spans="1:3">
      <c r="A15" t="s">
        <v>67</v>
      </c>
      <c r="B15" s="75">
        <v>7794</v>
      </c>
      <c r="C15" s="76">
        <f>SUM(B15/B21)*100</f>
        <v>0.49129269736332026</v>
      </c>
    </row>
    <row r="16" spans="1:3">
      <c r="A16" t="s">
        <v>91</v>
      </c>
      <c r="B16" s="70">
        <v>509986</v>
      </c>
      <c r="C16" s="74">
        <f>SUM(B16/B21)*100</f>
        <v>32.146830582182481</v>
      </c>
    </row>
    <row r="17" spans="1:3">
      <c r="A17" t="s">
        <v>72</v>
      </c>
      <c r="B17" s="75">
        <v>53952</v>
      </c>
      <c r="C17" s="76">
        <f>SUM(B17/B21)*100</f>
        <v>3.4008498342501734</v>
      </c>
    </row>
    <row r="18" spans="1:3">
      <c r="A18" t="s">
        <v>69</v>
      </c>
      <c r="B18" s="70">
        <v>94841</v>
      </c>
      <c r="C18" s="74">
        <f>SUM(B18/B21)*100</f>
        <v>5.9782769708281567</v>
      </c>
    </row>
    <row r="19" spans="1:3">
      <c r="A19" t="s">
        <v>92</v>
      </c>
      <c r="B19" s="70">
        <v>293554</v>
      </c>
      <c r="C19" s="74">
        <f>SUM(B19/B21)*100</f>
        <v>18.504097572721594</v>
      </c>
    </row>
    <row r="20" spans="1:3">
      <c r="A20" t="s">
        <v>81</v>
      </c>
      <c r="B20" s="75">
        <v>36867</v>
      </c>
      <c r="C20" s="76">
        <f>SUM(B20/B21)*100</f>
        <v>2.3239014464579837</v>
      </c>
    </row>
    <row r="21" spans="1:3">
      <c r="B21">
        <f>SUM(B13:B20)</f>
        <v>1586427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PRESID2</vt:lpstr>
      <vt:lpstr>DATOS</vt:lpstr>
      <vt:lpstr>ALIANZA</vt:lpstr>
      <vt:lpstr>PARTIDO</vt:lpstr>
      <vt:lpstr>EMITIDOS</vt:lpstr>
      <vt:lpstr>VALIDOS</vt:lpstr>
      <vt:lpstr>PRESID2!A_impresión_IM</vt:lpstr>
      <vt:lpstr>PRESID2!Print_Area</vt:lpstr>
      <vt:lpstr>PRESID2!Títulos_a_imprimir</vt:lpstr>
      <vt:lpstr>PRESID2!Títulos_a_imprimir_IM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2009-05-12T19:19:55Z</cp:lastPrinted>
  <dcterms:created xsi:type="dcterms:W3CDTF">2009-05-12T19:29:38Z</dcterms:created>
  <dcterms:modified xsi:type="dcterms:W3CDTF">2009-05-13T15:48:41Z</dcterms:modified>
</cp:coreProperties>
</file>